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aspinaa\Desktop\documenti da pubblicare\"/>
    </mc:Choice>
  </mc:AlternateContent>
  <bookViews>
    <workbookView xWindow="0" yWindow="0" windowWidth="19200" windowHeight="6760"/>
  </bookViews>
  <sheets>
    <sheet name="Budget Investimenti Annuale" sheetId="3" r:id="rId1"/>
    <sheet name="Budget Investimenti Pluriennale" sheetId="2" r:id="rId2"/>
    <sheet name="Budget Economico Annuale" sheetId="4" r:id="rId3"/>
    <sheet name="Budget Economico Pluriennale" sheetId="1" r:id="rId4"/>
  </sheets>
  <definedNames>
    <definedName name="_xlnm.Print_Area" localSheetId="2">'Budget Economico Annuale'!$A$1:$C$73</definedName>
    <definedName name="_xlnm.Print_Area" localSheetId="3">'Budget Economico Pluriennale'!$A$1:$E$73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E68" i="4"/>
  <c r="E67" i="4"/>
  <c r="E66" i="4"/>
  <c r="E65" i="4" s="1"/>
  <c r="D65" i="4"/>
  <c r="C65" i="4"/>
  <c r="E64" i="4"/>
  <c r="E63" i="4"/>
  <c r="D62" i="4"/>
  <c r="E62" i="4" s="1"/>
  <c r="C62" i="4"/>
  <c r="E61" i="4"/>
  <c r="E60" i="4"/>
  <c r="E59" i="4"/>
  <c r="E58" i="4"/>
  <c r="D58" i="4"/>
  <c r="C58" i="4"/>
  <c r="E51" i="4"/>
  <c r="E50" i="4"/>
  <c r="E49" i="4"/>
  <c r="E48" i="4"/>
  <c r="E47" i="4"/>
  <c r="E46" i="4"/>
  <c r="D45" i="4"/>
  <c r="C45" i="4"/>
  <c r="E45" i="4" s="1"/>
  <c r="E44" i="4"/>
  <c r="E43" i="4"/>
  <c r="E42" i="4"/>
  <c r="E41" i="4"/>
  <c r="E40" i="4"/>
  <c r="E39" i="4"/>
  <c r="E38" i="4"/>
  <c r="E37" i="4"/>
  <c r="E36" i="4"/>
  <c r="E35" i="4"/>
  <c r="E34" i="4"/>
  <c r="E33" i="4"/>
  <c r="D32" i="4"/>
  <c r="C32" i="4"/>
  <c r="E32" i="4" s="1"/>
  <c r="E31" i="4"/>
  <c r="E30" i="4"/>
  <c r="E29" i="4"/>
  <c r="E28" i="4"/>
  <c r="E27" i="4"/>
  <c r="E26" i="4"/>
  <c r="D25" i="4"/>
  <c r="C25" i="4"/>
  <c r="C24" i="4" s="1"/>
  <c r="D24" i="4"/>
  <c r="D53" i="4" s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D6" i="4"/>
  <c r="C6" i="4"/>
  <c r="E6" i="4" s="1"/>
  <c r="E5" i="4"/>
  <c r="E4" i="4"/>
  <c r="E3" i="4"/>
  <c r="E2" i="4"/>
  <c r="D2" i="4"/>
  <c r="D21" i="4" s="1"/>
  <c r="C2" i="4"/>
  <c r="G24" i="3"/>
  <c r="D24" i="3"/>
  <c r="C24" i="3"/>
  <c r="H22" i="3"/>
  <c r="H20" i="3"/>
  <c r="H19" i="3"/>
  <c r="H18" i="3"/>
  <c r="H17" i="3"/>
  <c r="H16" i="3"/>
  <c r="H15" i="3"/>
  <c r="H13" i="3" s="1"/>
  <c r="H14" i="3"/>
  <c r="G13" i="3"/>
  <c r="F13" i="3"/>
  <c r="E13" i="3"/>
  <c r="D13" i="3"/>
  <c r="C13" i="3"/>
  <c r="B13" i="3"/>
  <c r="H11" i="3"/>
  <c r="H10" i="3"/>
  <c r="H9" i="3"/>
  <c r="H8" i="3"/>
  <c r="H6" i="3" s="1"/>
  <c r="G6" i="3"/>
  <c r="F6" i="3"/>
  <c r="F24" i="3" s="1"/>
  <c r="E6" i="3"/>
  <c r="E24" i="3" s="1"/>
  <c r="D6" i="3"/>
  <c r="C6" i="3"/>
  <c r="B6" i="3"/>
  <c r="B24" i="3" s="1"/>
  <c r="G80" i="2"/>
  <c r="H78" i="2"/>
  <c r="H76" i="2"/>
  <c r="H75" i="2"/>
  <c r="H69" i="2" s="1"/>
  <c r="H74" i="2"/>
  <c r="H73" i="2"/>
  <c r="H72" i="2"/>
  <c r="H71" i="2"/>
  <c r="H70" i="2"/>
  <c r="G69" i="2"/>
  <c r="F69" i="2"/>
  <c r="F80" i="2" s="1"/>
  <c r="E69" i="2"/>
  <c r="D69" i="2"/>
  <c r="C69" i="2"/>
  <c r="B69" i="2"/>
  <c r="H67" i="2"/>
  <c r="H66" i="2"/>
  <c r="H65" i="2"/>
  <c r="H64" i="2"/>
  <c r="H62" i="2" s="1"/>
  <c r="G62" i="2"/>
  <c r="F62" i="2"/>
  <c r="E62" i="2"/>
  <c r="E80" i="2" s="1"/>
  <c r="D62" i="2"/>
  <c r="D80" i="2" s="1"/>
  <c r="C62" i="2"/>
  <c r="C80" i="2" s="1"/>
  <c r="B62" i="2"/>
  <c r="B80" i="2" s="1"/>
  <c r="H50" i="2"/>
  <c r="H48" i="2"/>
  <c r="H41" i="2" s="1"/>
  <c r="H47" i="2"/>
  <c r="H46" i="2"/>
  <c r="H45" i="2"/>
  <c r="H44" i="2"/>
  <c r="H43" i="2"/>
  <c r="H42" i="2"/>
  <c r="G41" i="2"/>
  <c r="G52" i="2" s="1"/>
  <c r="F41" i="2"/>
  <c r="E41" i="2"/>
  <c r="D41" i="2"/>
  <c r="C41" i="2"/>
  <c r="B41" i="2"/>
  <c r="H39" i="2"/>
  <c r="H38" i="2"/>
  <c r="H37" i="2"/>
  <c r="H36" i="2"/>
  <c r="H34" i="2" s="1"/>
  <c r="H52" i="2" s="1"/>
  <c r="G34" i="2"/>
  <c r="F34" i="2"/>
  <c r="F52" i="2" s="1"/>
  <c r="E34" i="2"/>
  <c r="E52" i="2" s="1"/>
  <c r="D34" i="2"/>
  <c r="D52" i="2" s="1"/>
  <c r="C34" i="2"/>
  <c r="C52" i="2" s="1"/>
  <c r="B34" i="2"/>
  <c r="B52" i="2" s="1"/>
  <c r="H22" i="2"/>
  <c r="H20" i="2"/>
  <c r="H19" i="2"/>
  <c r="H18" i="2"/>
  <c r="H17" i="2"/>
  <c r="H16" i="2"/>
  <c r="H15" i="2"/>
  <c r="H14" i="2"/>
  <c r="H13" i="2"/>
  <c r="G13" i="2"/>
  <c r="F13" i="2"/>
  <c r="E13" i="2"/>
  <c r="D13" i="2"/>
  <c r="C13" i="2"/>
  <c r="B13" i="2"/>
  <c r="H11" i="2"/>
  <c r="H10" i="2"/>
  <c r="H9" i="2"/>
  <c r="H8" i="2"/>
  <c r="H6" i="2" s="1"/>
  <c r="H24" i="2" s="1"/>
  <c r="G6" i="2"/>
  <c r="G24" i="2" s="1"/>
  <c r="F6" i="2"/>
  <c r="F24" i="2" s="1"/>
  <c r="E6" i="2"/>
  <c r="E24" i="2" s="1"/>
  <c r="D6" i="2"/>
  <c r="D24" i="2" s="1"/>
  <c r="C6" i="2"/>
  <c r="C24" i="2" s="1"/>
  <c r="B6" i="2"/>
  <c r="B24" i="2" s="1"/>
  <c r="E65" i="1"/>
  <c r="D65" i="1"/>
  <c r="C65" i="1"/>
  <c r="E62" i="1"/>
  <c r="D62" i="1"/>
  <c r="C62" i="1"/>
  <c r="E58" i="1"/>
  <c r="D58" i="1"/>
  <c r="C58" i="1"/>
  <c r="E45" i="1"/>
  <c r="D45" i="1"/>
  <c r="C45" i="1"/>
  <c r="E32" i="1"/>
  <c r="C32" i="1"/>
  <c r="E24" i="1"/>
  <c r="E53" i="1" s="1"/>
  <c r="D24" i="1"/>
  <c r="C24" i="1"/>
  <c r="E6" i="1"/>
  <c r="D6" i="1"/>
  <c r="C6" i="1"/>
  <c r="E2" i="1"/>
  <c r="E21" i="1" s="1"/>
  <c r="D2" i="1"/>
  <c r="C2" i="1"/>
  <c r="C21" i="1" s="1"/>
  <c r="D21" i="1" l="1"/>
  <c r="E56" i="1"/>
  <c r="E70" i="1" s="1"/>
  <c r="E24" i="4"/>
  <c r="E53" i="4" s="1"/>
  <c r="C53" i="4"/>
  <c r="E21" i="4"/>
  <c r="E56" i="4" s="1"/>
  <c r="E70" i="4" s="1"/>
  <c r="E73" i="4" s="1"/>
  <c r="D56" i="4"/>
  <c r="D70" i="4" s="1"/>
  <c r="D73" i="4" s="1"/>
  <c r="C21" i="4"/>
  <c r="C56" i="4" s="1"/>
  <c r="C70" i="4" s="1"/>
  <c r="C73" i="4" s="1"/>
  <c r="E25" i="4"/>
  <c r="H24" i="3"/>
  <c r="H80" i="2"/>
  <c r="C53" i="1"/>
  <c r="C56" i="1" s="1"/>
  <c r="C70" i="1" s="1"/>
  <c r="C73" i="1" s="1"/>
  <c r="D32" i="1"/>
  <c r="D53" i="1" s="1"/>
  <c r="D56" i="1" l="1"/>
  <c r="D70" i="1" s="1"/>
</calcChain>
</file>

<file path=xl/sharedStrings.xml><?xml version="1.0" encoding="utf-8"?>
<sst xmlns="http://schemas.openxmlformats.org/spreadsheetml/2006/main" count="263" uniqueCount="98">
  <si>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</si>
  <si>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</si>
  <si>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</si>
  <si>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</si>
  <si>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</si>
  <si>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</si>
  <si>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</si>
  <si>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</si>
  <si>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</si>
  <si>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</si>
  <si>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</si>
  <si>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</si>
  <si>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</si>
  <si>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</si>
  <si>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</si>
  <si>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</si>
  <si>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</si>
  <si>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</si>
  <si>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</si>
  <si>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</si>
  <si>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</si>
  <si>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</si>
  <si>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</si>
  <si>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</si>
  <si>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</si>
  <si>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</si>
  <si>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</si>
  <si>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</si>
  <si>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</si>
  <si>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</si>
  <si>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</si>
  <si>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</si>
  <si>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</si>
  <si>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</si>
  <si>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</si>
  <si>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</si>
  <si>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</si>
  <si>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</si>
  <si>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</si>
  <si>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</si>
  <si>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</si>
  <si>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</si>
  <si>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</si>
  <si>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</si>
  <si>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</si>
  <si>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</si>
  <si>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</si>
  <si>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</si>
  <si>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</si>
  <si>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</si>
  <si>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</si>
  <si>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</si>
  <si>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</si>
  <si>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</si>
  <si>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</si>
  <si>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</si>
  <si>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</si>
  <si>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</si>
  <si>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</si>
  <si>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</si>
  <si>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</si>
  <si>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</si>
  <si>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</si>
  <si>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UTILIZZO RISERVE DA CONTABILITA' ECONOMICO PATRIMONIALE</t>
  </si>
  <si>
    <t>RISULTATO A PAREGGIO</t>
  </si>
  <si>
    <t>A)  INVESTIMENTI / IMPIEGHI 2021</t>
  </si>
  <si>
    <t>B) FONTI DI FINANZIAMENTO 2021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</si>
  <si>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</si>
  <si>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</si>
  <si>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</si>
  <si>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</si>
  <si>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</si>
  <si>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 xml:space="preserve"> di cui riserve di patrimonio vincolato ex CoFi</t>
  </si>
  <si>
    <t>di cui riserve di patrimonio vincolato ex CoEp</t>
  </si>
  <si>
    <t>di cui riserve libere da vincoli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</si>
  <si>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</si>
  <si>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</si>
  <si>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</si>
  <si>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</si>
  <si>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</si>
  <si>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</si>
  <si>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</si>
  <si>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</si>
  <si>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</si>
  <si>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</si>
  <si>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</si>
  <si>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</si>
  <si>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</si>
  <si>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</si>
  <si>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</si>
  <si>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III) IMMOBILIZZAZIONI FINANZIARIE</t>
  </si>
  <si>
    <t>TOTALE GENERALE</t>
  </si>
  <si>
    <t>A)  INVESTIMENTI / IMPIEGHI 2022</t>
  </si>
  <si>
    <t>B) FONTI DI FINANZIAMENTO 2022</t>
  </si>
  <si>
    <t>A)  INVESTIMENTI / IMPIEGHI 2023</t>
  </si>
  <si>
    <t>B) FONTI DI FINANZIAMENTO 2023</t>
  </si>
  <si>
    <t>differenza</t>
  </si>
  <si>
    <t>FUTURI ACCANTONAMENTI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</si>
</sst>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134">
    <xf numFmtId="0" fontId="0" fillId="0" borderId="0" xfId="0"/>
    <xf numFmtId="0" fontId="2" fillId="2" borderId="1" xfId="1" applyNumberFormat="1" applyFont="1" applyFill="1" applyBorder="1" applyAlignment="1"/>
    <xf numFmtId="0" fontId="2" fillId="2" borderId="2" xfId="1" applyNumberFormat="1" applyFont="1" applyFill="1" applyBorder="1" applyAlignment="1"/>
    <xf numFmtId="1" fontId="2" fillId="2" borderId="3" xfId="2" applyNumberFormat="1" applyFont="1" applyFill="1" applyBorder="1" applyAlignment="1">
      <alignment horizontal="center"/>
    </xf>
    <xf numFmtId="1" fontId="2" fillId="2" borderId="4" xfId="2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3" fillId="3" borderId="5" xfId="1" applyNumberFormat="1" applyFont="1" applyFill="1" applyBorder="1" applyAlignment="1"/>
    <xf numFmtId="0" fontId="3" fillId="3" borderId="6" xfId="1" applyNumberFormat="1" applyFont="1" applyFill="1" applyBorder="1" applyAlignment="1"/>
    <xf numFmtId="4" fontId="3" fillId="3" borderId="7" xfId="2" applyNumberFormat="1" applyFont="1" applyFill="1" applyBorder="1" applyAlignment="1"/>
    <xf numFmtId="4" fontId="3" fillId="3" borderId="8" xfId="2" applyNumberFormat="1" applyFont="1" applyFill="1" applyBorder="1" applyAlignment="1"/>
    <xf numFmtId="0" fontId="3" fillId="0" borderId="9" xfId="1" applyNumberFormat="1" applyFont="1" applyFill="1" applyBorder="1" applyAlignment="1"/>
    <xf numFmtId="0" fontId="3" fillId="0" borderId="10" xfId="1" applyNumberFormat="1" applyFont="1" applyFill="1" applyBorder="1" applyAlignment="1"/>
    <xf numFmtId="4" fontId="3" fillId="0" borderId="7" xfId="2" applyNumberFormat="1" applyFont="1" applyFill="1" applyBorder="1" applyAlignment="1"/>
    <xf numFmtId="4" fontId="3" fillId="0" borderId="8" xfId="2" applyNumberFormat="1" applyFont="1" applyFill="1" applyBorder="1" applyAlignment="1"/>
    <xf numFmtId="0" fontId="3" fillId="0" borderId="11" xfId="1" applyNumberFormat="1" applyFont="1" applyFill="1" applyBorder="1" applyAlignment="1"/>
    <xf numFmtId="4" fontId="3" fillId="0" borderId="12" xfId="2" applyNumberFormat="1" applyFont="1" applyFill="1" applyBorder="1" applyAlignment="1"/>
    <xf numFmtId="4" fontId="3" fillId="0" borderId="13" xfId="2" applyNumberFormat="1" applyFont="1" applyFill="1" applyBorder="1" applyAlignment="1"/>
    <xf numFmtId="0" fontId="3" fillId="0" borderId="14" xfId="1" applyNumberFormat="1" applyFont="1" applyFill="1" applyBorder="1" applyAlignment="1"/>
    <xf numFmtId="0" fontId="3" fillId="0" borderId="15" xfId="1" applyNumberFormat="1" applyFont="1" applyFill="1" applyBorder="1" applyAlignment="1"/>
    <xf numFmtId="4" fontId="3" fillId="0" borderId="16" xfId="2" applyNumberFormat="1" applyFont="1" applyFill="1" applyBorder="1" applyAlignment="1"/>
    <xf numFmtId="4" fontId="3" fillId="0" borderId="17" xfId="2" applyNumberFormat="1" applyFont="1" applyFill="1" applyBorder="1" applyAlignment="1"/>
    <xf numFmtId="4" fontId="3" fillId="3" borderId="12" xfId="2" applyNumberFormat="1" applyFont="1" applyFill="1" applyBorder="1" applyAlignment="1"/>
    <xf numFmtId="4" fontId="3" fillId="3" borderId="13" xfId="2" applyNumberFormat="1" applyFont="1" applyFill="1" applyBorder="1" applyAlignment="1"/>
    <xf numFmtId="4" fontId="3" fillId="3" borderId="16" xfId="2" applyNumberFormat="1" applyFont="1" applyFill="1" applyBorder="1" applyAlignment="1"/>
    <xf numFmtId="4" fontId="3" fillId="3" borderId="17" xfId="2" applyNumberFormat="1" applyFont="1" applyFill="1" applyBorder="1" applyAlignment="1"/>
    <xf numFmtId="4" fontId="3" fillId="3" borderId="18" xfId="2" applyNumberFormat="1" applyFont="1" applyFill="1" applyBorder="1" applyAlignment="1"/>
    <xf numFmtId="4" fontId="3" fillId="3" borderId="19" xfId="2" applyNumberFormat="1" applyFont="1" applyFill="1" applyBorder="1" applyAlignment="1"/>
    <xf numFmtId="0" fontId="3" fillId="4" borderId="9" xfId="1" applyNumberFormat="1" applyFont="1" applyFill="1" applyBorder="1" applyAlignment="1"/>
    <xf numFmtId="0" fontId="3" fillId="4" borderId="10" xfId="1" applyNumberFormat="1" applyFont="1" applyFill="1" applyBorder="1" applyAlignment="1"/>
    <xf numFmtId="4" fontId="3" fillId="4" borderId="7" xfId="2" applyNumberFormat="1" applyFont="1" applyFill="1" applyBorder="1" applyAlignment="1"/>
    <xf numFmtId="4" fontId="3" fillId="4" borderId="8" xfId="2" applyNumberFormat="1" applyFont="1" applyFill="1" applyBorder="1" applyAlignment="1"/>
    <xf numFmtId="0" fontId="4" fillId="4" borderId="11" xfId="1" applyNumberFormat="1" applyFont="1" applyFill="1" applyBorder="1" applyAlignment="1"/>
    <xf numFmtId="0" fontId="3" fillId="4" borderId="0" xfId="1" applyNumberFormat="1" applyFont="1" applyFill="1" applyBorder="1" applyAlignment="1"/>
    <xf numFmtId="4" fontId="2" fillId="4" borderId="12" xfId="2" applyNumberFormat="1" applyFont="1" applyFill="1" applyBorder="1" applyAlignment="1"/>
    <xf numFmtId="4" fontId="2" fillId="4" borderId="13" xfId="2" applyNumberFormat="1" applyFont="1" applyFill="1" applyBorder="1" applyAlignment="1"/>
    <xf numFmtId="4" fontId="3" fillId="0" borderId="0" xfId="1" applyNumberFormat="1" applyFont="1" applyFill="1" applyBorder="1" applyAlignment="1"/>
    <xf numFmtId="0" fontId="4" fillId="4" borderId="14" xfId="1" applyNumberFormat="1" applyFont="1" applyFill="1" applyBorder="1" applyAlignment="1"/>
    <xf numFmtId="0" fontId="3" fillId="4" borderId="15" xfId="1" applyNumberFormat="1" applyFont="1" applyFill="1" applyBorder="1" applyAlignment="1"/>
    <xf numFmtId="4" fontId="3" fillId="4" borderId="16" xfId="2" applyNumberFormat="1" applyFont="1" applyFill="1" applyBorder="1" applyAlignment="1"/>
    <xf numFmtId="4" fontId="3" fillId="4" borderId="17" xfId="2" applyNumberFormat="1" applyFont="1" applyFill="1" applyBorder="1" applyAlignment="1"/>
    <xf numFmtId="0" fontId="2" fillId="2" borderId="5" xfId="1" applyNumberFormat="1" applyFont="1" applyFill="1" applyBorder="1" applyAlignment="1"/>
    <xf numFmtId="0" fontId="3" fillId="2" borderId="20" xfId="1" applyNumberFormat="1" applyFont="1" applyFill="1" applyBorder="1" applyAlignment="1"/>
    <xf numFmtId="4" fontId="3" fillId="2" borderId="18" xfId="2" applyNumberFormat="1" applyFont="1" applyFill="1" applyBorder="1" applyAlignment="1"/>
    <xf numFmtId="4" fontId="3" fillId="2" borderId="19" xfId="2" applyNumberFormat="1" applyFont="1" applyFill="1" applyBorder="1" applyAlignment="1"/>
    <xf numFmtId="164" fontId="3" fillId="0" borderId="0" xfId="1" applyNumberFormat="1" applyFont="1" applyFill="1" applyBorder="1" applyAlignment="1"/>
    <xf numFmtId="0" fontId="3" fillId="3" borderId="9" xfId="1" applyNumberFormat="1" applyFont="1" applyFill="1" applyBorder="1" applyAlignment="1"/>
    <xf numFmtId="0" fontId="3" fillId="3" borderId="10" xfId="1" applyNumberFormat="1" applyFont="1" applyFill="1" applyBorder="1" applyAlignment="1"/>
    <xf numFmtId="4" fontId="3" fillId="4" borderId="12" xfId="2" applyNumberFormat="1" applyFont="1" applyFill="1" applyBorder="1" applyAlignment="1"/>
    <xf numFmtId="4" fontId="3" fillId="4" borderId="13" xfId="2" applyNumberFormat="1" applyFont="1" applyFill="1" applyBorder="1" applyAlignment="1"/>
    <xf numFmtId="0" fontId="3" fillId="4" borderId="11" xfId="1" applyNumberFormat="1" applyFont="1" applyFill="1" applyBorder="1" applyAlignment="1"/>
    <xf numFmtId="0" fontId="5" fillId="4" borderId="11" xfId="1" applyNumberFormat="1" applyFont="1" applyFill="1" applyBorder="1" applyAlignment="1"/>
    <xf numFmtId="0" fontId="3" fillId="4" borderId="14" xfId="1" applyNumberFormat="1" applyFont="1" applyFill="1" applyBorder="1" applyAlignment="1"/>
    <xf numFmtId="0" fontId="2" fillId="2" borderId="14" xfId="1" applyNumberFormat="1" applyFont="1" applyFill="1" applyBorder="1" applyAlignment="1"/>
    <xf numFmtId="0" fontId="3" fillId="2" borderId="15" xfId="1" applyNumberFormat="1" applyFont="1" applyFill="1" applyBorder="1" applyAlignment="1"/>
    <xf numFmtId="4" fontId="3" fillId="2" borderId="12" xfId="2" applyNumberFormat="1" applyFont="1" applyFill="1" applyBorder="1" applyAlignment="1"/>
    <xf numFmtId="4" fontId="3" fillId="2" borderId="13" xfId="2" applyNumberFormat="1" applyFont="1" applyFill="1" applyBorder="1" applyAlignment="1"/>
    <xf numFmtId="0" fontId="3" fillId="2" borderId="6" xfId="1" applyNumberFormat="1" applyFont="1" applyFill="1" applyBorder="1" applyAlignment="1"/>
    <xf numFmtId="0" fontId="2" fillId="2" borderId="9" xfId="1" applyNumberFormat="1" applyFont="1" applyFill="1" applyBorder="1" applyAlignment="1"/>
    <xf numFmtId="0" fontId="3" fillId="2" borderId="10" xfId="1" applyNumberFormat="1" applyFont="1" applyFill="1" applyBorder="1" applyAlignment="1"/>
    <xf numFmtId="0" fontId="3" fillId="2" borderId="9" xfId="1" applyNumberFormat="1" applyFont="1" applyFill="1" applyBorder="1" applyAlignment="1"/>
    <xf numFmtId="4" fontId="3" fillId="2" borderId="7" xfId="2" applyNumberFormat="1" applyFont="1" applyFill="1" applyBorder="1" applyAlignment="1"/>
    <xf numFmtId="4" fontId="3" fillId="2" borderId="8" xfId="2" applyNumberFormat="1" applyFont="1" applyFill="1" applyBorder="1" applyAlignment="1"/>
    <xf numFmtId="0" fontId="2" fillId="2" borderId="11" xfId="1" applyNumberFormat="1" applyFont="1" applyFill="1" applyBorder="1" applyAlignment="1"/>
    <xf numFmtId="0" fontId="3" fillId="2" borderId="0" xfId="1" applyNumberFormat="1" applyFont="1" applyFill="1" applyBorder="1" applyAlignment="1"/>
    <xf numFmtId="4" fontId="2" fillId="2" borderId="12" xfId="2" applyNumberFormat="1" applyFont="1" applyFill="1" applyBorder="1" applyAlignment="1"/>
    <xf numFmtId="4" fontId="2" fillId="2" borderId="13" xfId="2" applyNumberFormat="1" applyFont="1" applyFill="1" applyBorder="1" applyAlignment="1"/>
    <xf numFmtId="0" fontId="3" fillId="2" borderId="14" xfId="1" applyNumberFormat="1" applyFont="1" applyFill="1" applyBorder="1" applyAlignment="1"/>
    <xf numFmtId="4" fontId="3" fillId="2" borderId="16" xfId="2" applyNumberFormat="1" applyFont="1" applyFill="1" applyBorder="1" applyAlignment="1"/>
    <xf numFmtId="4" fontId="3" fillId="2" borderId="17" xfId="2" applyNumberFormat="1" applyFont="1" applyFill="1" applyBorder="1" applyAlignment="1"/>
    <xf numFmtId="0" fontId="3" fillId="2" borderId="5" xfId="1" applyNumberFormat="1" applyFont="1" applyFill="1" applyBorder="1" applyAlignment="1"/>
    <xf numFmtId="0" fontId="3" fillId="2" borderId="21" xfId="1" applyNumberFormat="1" applyFont="1" applyFill="1" applyBorder="1" applyAlignment="1"/>
    <xf numFmtId="0" fontId="2" fillId="2" borderId="22" xfId="1" applyNumberFormat="1" applyFont="1" applyFill="1" applyBorder="1" applyAlignment="1"/>
    <xf numFmtId="0" fontId="3" fillId="2" borderId="23" xfId="1" applyNumberFormat="1" applyFont="1" applyFill="1" applyBorder="1" applyAlignment="1"/>
    <xf numFmtId="4" fontId="2" fillId="2" borderId="24" xfId="2" applyNumberFormat="1" applyFont="1" applyFill="1" applyBorder="1" applyAlignment="1"/>
    <xf numFmtId="4" fontId="2" fillId="2" borderId="25" xfId="2" applyNumberFormat="1" applyFont="1" applyFill="1" applyBorder="1" applyAlignment="1"/>
    <xf numFmtId="4" fontId="3" fillId="0" borderId="0" xfId="2" applyNumberFormat="1" applyFont="1" applyFill="1" applyBorder="1" applyAlignment="1"/>
    <xf numFmtId="0" fontId="3" fillId="0" borderId="26" xfId="1" applyNumberFormat="1" applyFont="1" applyFill="1" applyBorder="1" applyAlignment="1"/>
    <xf numFmtId="0" fontId="3" fillId="0" borderId="27" xfId="1" applyNumberFormat="1" applyFont="1" applyFill="1" applyBorder="1" applyAlignment="1"/>
    <xf numFmtId="0" fontId="1" fillId="0" borderId="0" xfId="1" applyNumberFormat="1" applyFont="1" applyFill="1" applyBorder="1" applyAlignment="1"/>
    <xf numFmtId="0" fontId="6" fillId="2" borderId="18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6" fillId="2" borderId="18" xfId="1" applyNumberFormat="1" applyFont="1" applyFill="1" applyBorder="1" applyAlignment="1">
      <alignment horizontal="center"/>
    </xf>
    <xf numFmtId="0" fontId="7" fillId="4" borderId="26" xfId="1" applyNumberFormat="1" applyFont="1" applyFill="1" applyBorder="1" applyAlignment="1"/>
    <xf numFmtId="0" fontId="7" fillId="4" borderId="7" xfId="1" applyNumberFormat="1" applyFont="1" applyFill="1" applyBorder="1" applyAlignment="1"/>
    <xf numFmtId="0" fontId="7" fillId="4" borderId="27" xfId="1" applyNumberFormat="1" applyFont="1" applyFill="1" applyBorder="1" applyAlignment="1"/>
    <xf numFmtId="0" fontId="1" fillId="4" borderId="7" xfId="1" applyNumberFormat="1" applyFont="1" applyFill="1" applyBorder="1" applyAlignment="1"/>
    <xf numFmtId="0" fontId="6" fillId="4" borderId="21" xfId="1" applyNumberFormat="1" applyFont="1" applyFill="1" applyBorder="1" applyAlignment="1"/>
    <xf numFmtId="4" fontId="6" fillId="4" borderId="16" xfId="1" applyNumberFormat="1" applyFont="1" applyFill="1" applyBorder="1" applyAlignment="1"/>
    <xf numFmtId="0" fontId="8" fillId="0" borderId="28" xfId="1" applyFont="1" applyBorder="1"/>
    <xf numFmtId="4" fontId="7" fillId="0" borderId="12" xfId="2" applyNumberFormat="1" applyFont="1" applyFill="1" applyBorder="1" applyAlignment="1"/>
    <xf numFmtId="4" fontId="7" fillId="0" borderId="29" xfId="2" applyNumberFormat="1" applyFont="1" applyFill="1" applyBorder="1" applyAlignment="1"/>
    <xf numFmtId="0" fontId="8" fillId="0" borderId="30" xfId="1" applyFont="1" applyBorder="1"/>
    <xf numFmtId="4" fontId="7" fillId="0" borderId="12" xfId="1" applyNumberFormat="1" applyFont="1" applyFill="1" applyBorder="1" applyAlignment="1"/>
    <xf numFmtId="4" fontId="7" fillId="0" borderId="29" xfId="1" applyNumberFormat="1" applyFont="1" applyFill="1" applyBorder="1" applyAlignment="1"/>
    <xf numFmtId="4" fontId="6" fillId="4" borderId="31" xfId="1" applyNumberFormat="1" applyFont="1" applyFill="1" applyBorder="1" applyAlignment="1"/>
    <xf numFmtId="4" fontId="9" fillId="4" borderId="16" xfId="1" applyNumberFormat="1" applyFont="1" applyFill="1" applyBorder="1" applyAlignment="1"/>
    <xf numFmtId="0" fontId="7" fillId="2" borderId="26" xfId="1" applyNumberFormat="1" applyFont="1" applyFill="1" applyBorder="1" applyAlignment="1"/>
    <xf numFmtId="0" fontId="7" fillId="2" borderId="7" xfId="1" applyNumberFormat="1" applyFont="1" applyFill="1" applyBorder="1" applyAlignment="1"/>
    <xf numFmtId="0" fontId="7" fillId="2" borderId="27" xfId="1" applyNumberFormat="1" applyFont="1" applyFill="1" applyBorder="1" applyAlignment="1"/>
    <xf numFmtId="0" fontId="1" fillId="2" borderId="7" xfId="1" applyNumberFormat="1" applyFont="1" applyFill="1" applyBorder="1" applyAlignment="1"/>
    <xf numFmtId="0" fontId="6" fillId="2" borderId="32" xfId="1" applyNumberFormat="1" applyFont="1" applyFill="1" applyBorder="1" applyAlignment="1">
      <alignment horizontal="center"/>
    </xf>
    <xf numFmtId="4" fontId="6" fillId="2" borderId="12" xfId="1" applyNumberFormat="1" applyFont="1" applyFill="1" applyBorder="1" applyAlignment="1"/>
    <xf numFmtId="0" fontId="7" fillId="2" borderId="21" xfId="1" applyNumberFormat="1" applyFont="1" applyFill="1" applyBorder="1" applyAlignment="1"/>
    <xf numFmtId="0" fontId="7" fillId="2" borderId="16" xfId="1" applyNumberFormat="1" applyFont="1" applyFill="1" applyBorder="1" applyAlignment="1"/>
    <xf numFmtId="0" fontId="7" fillId="2" borderId="31" xfId="1" applyNumberFormat="1" applyFont="1" applyFill="1" applyBorder="1" applyAlignment="1"/>
    <xf numFmtId="0" fontId="1" fillId="2" borderId="16" xfId="1" applyNumberFormat="1" applyFont="1" applyFill="1" applyBorder="1" applyAlignment="1"/>
    <xf numFmtId="0" fontId="2" fillId="2" borderId="20" xfId="1" applyNumberFormat="1" applyFont="1" applyFill="1" applyBorder="1" applyAlignment="1"/>
    <xf numFmtId="0" fontId="2" fillId="2" borderId="6" xfId="1" applyNumberFormat="1" applyFont="1" applyFill="1" applyBorder="1" applyAlignment="1"/>
    <xf numFmtId="1" fontId="2" fillId="2" borderId="18" xfId="2" applyNumberFormat="1" applyFont="1" applyFill="1" applyBorder="1" applyAlignment="1">
      <alignment horizontal="center"/>
    </xf>
    <xf numFmtId="0" fontId="3" fillId="3" borderId="20" xfId="1" applyNumberFormat="1" applyFont="1" applyFill="1" applyBorder="1" applyAlignment="1"/>
    <xf numFmtId="0" fontId="3" fillId="0" borderId="32" xfId="1" applyNumberFormat="1" applyFont="1" applyFill="1" applyBorder="1" applyAlignment="1"/>
    <xf numFmtId="0" fontId="3" fillId="3" borderId="26" xfId="1" applyNumberFormat="1" applyFont="1" applyFill="1" applyBorder="1" applyAlignment="1"/>
    <xf numFmtId="0" fontId="3" fillId="4" borderId="26" xfId="1" applyNumberFormat="1" applyFont="1" applyFill="1" applyBorder="1" applyAlignment="1"/>
    <xf numFmtId="4" fontId="3" fillId="4" borderId="27" xfId="2" applyNumberFormat="1" applyFont="1" applyFill="1" applyBorder="1" applyAlignment="1"/>
    <xf numFmtId="0" fontId="4" fillId="4" borderId="32" xfId="1" applyNumberFormat="1" applyFont="1" applyFill="1" applyBorder="1" applyAlignment="1"/>
    <xf numFmtId="4" fontId="2" fillId="4" borderId="29" xfId="2" applyNumberFormat="1" applyFont="1" applyFill="1" applyBorder="1" applyAlignment="1"/>
    <xf numFmtId="4" fontId="3" fillId="4" borderId="29" xfId="2" applyNumberFormat="1" applyFont="1" applyFill="1" applyBorder="1" applyAlignment="1"/>
    <xf numFmtId="0" fontId="3" fillId="2" borderId="18" xfId="1" applyNumberFormat="1" applyFont="1" applyFill="1" applyBorder="1" applyAlignment="1"/>
    <xf numFmtId="4" fontId="3" fillId="2" borderId="33" xfId="2" applyNumberFormat="1" applyFont="1" applyFill="1" applyBorder="1" applyAlignment="1"/>
    <xf numFmtId="0" fontId="3" fillId="3" borderId="21" xfId="1" applyNumberFormat="1" applyFont="1" applyFill="1" applyBorder="1" applyAlignment="1"/>
    <xf numFmtId="0" fontId="3" fillId="3" borderId="15" xfId="1" applyNumberFormat="1" applyFont="1" applyFill="1" applyBorder="1" applyAlignment="1"/>
    <xf numFmtId="0" fontId="3" fillId="4" borderId="32" xfId="1" applyNumberFormat="1" applyFont="1" applyFill="1" applyBorder="1" applyAlignment="1"/>
    <xf numFmtId="0" fontId="5" fillId="4" borderId="32" xfId="1" applyNumberFormat="1" applyFont="1" applyFill="1" applyBorder="1" applyAlignment="1"/>
    <xf numFmtId="0" fontId="3" fillId="4" borderId="21" xfId="1" applyNumberFormat="1" applyFont="1" applyFill="1" applyBorder="1" applyAlignment="1"/>
    <xf numFmtId="4" fontId="3" fillId="4" borderId="31" xfId="2" applyNumberFormat="1" applyFont="1" applyFill="1" applyBorder="1" applyAlignment="1"/>
    <xf numFmtId="0" fontId="2" fillId="2" borderId="21" xfId="1" applyNumberFormat="1" applyFont="1" applyFill="1" applyBorder="1" applyAlignment="1"/>
    <xf numFmtId="4" fontId="2" fillId="2" borderId="16" xfId="2" applyNumberFormat="1" applyFont="1" applyFill="1" applyBorder="1" applyAlignment="1"/>
    <xf numFmtId="4" fontId="2" fillId="2" borderId="18" xfId="2" applyNumberFormat="1" applyFont="1" applyFill="1" applyBorder="1" applyAlignment="1"/>
    <xf numFmtId="0" fontId="3" fillId="2" borderId="26" xfId="1" applyNumberFormat="1" applyFont="1" applyFill="1" applyBorder="1" applyAlignment="1"/>
    <xf numFmtId="0" fontId="2" fillId="2" borderId="32" xfId="1" applyNumberFormat="1" applyFont="1" applyFill="1" applyBorder="1" applyAlignment="1"/>
    <xf numFmtId="0" fontId="2" fillId="2" borderId="18" xfId="1" applyNumberFormat="1" applyFont="1" applyFill="1" applyBorder="1" applyAlignment="1"/>
    <xf numFmtId="0" fontId="6" fillId="2" borderId="18" xfId="1" applyNumberFormat="1" applyFont="1" applyFill="1" applyBorder="1" applyAlignment="1">
      <alignment horizontal="center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</cellXfs>
  <cellStyles count="3">
    <cellStyle name="Migliaia 2" xfId="2"/>
    <cellStyle name="Normale" xfId="0" builtinId="0"/>
    <cellStyle name="Normal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showGridLines="0" tabSelected="1" workbookViewId="0">
      <selection activeCell="B6" sqref="B6"/>
    </sheetView>
  </sheetViews>
  <sheetFormatPr defaultColWidth="9.08984375" defaultRowHeight="12.5" x14ac:dyDescent="0.25"/>
  <cols>
    <col min="1" max="1" width="70.6328125" style="78" customWidth="1"/>
    <col min="2" max="8" width="20.6328125" style="78" customWidth="1"/>
    <col min="9" max="16384" width="9.08984375" style="78"/>
  </cols>
  <sheetData>
    <row r="1" spans="1:8" ht="13" x14ac:dyDescent="0.3">
      <c r="A1" s="76"/>
      <c r="B1" s="11"/>
      <c r="C1" s="11"/>
      <c r="D1" s="11"/>
      <c r="E1" s="77"/>
    </row>
    <row r="2" spans="1:8" ht="15.5" x14ac:dyDescent="0.35">
      <c r="A2" s="131" t="s">
        <v>65</v>
      </c>
      <c r="B2" s="131"/>
      <c r="C2" s="131" t="s">
        <v>66</v>
      </c>
      <c r="D2" s="131"/>
      <c r="E2" s="131"/>
      <c r="F2" s="131" t="s">
        <v>66</v>
      </c>
      <c r="G2" s="131"/>
      <c r="H2" s="131"/>
    </row>
    <row r="3" spans="1:8" ht="63.75" customHeight="1" x14ac:dyDescent="0.25">
      <c r="A3" s="132" t="s">
        <v>67</v>
      </c>
      <c r="B3" s="132" t="s">
        <v>68</v>
      </c>
      <c r="C3" s="79" t="s">
        <v>69</v>
      </c>
      <c r="D3" s="79" t="s">
        <v>70</v>
      </c>
      <c r="E3" s="79" t="s">
        <v>71</v>
      </c>
      <c r="F3" s="79" t="s">
        <v>72</v>
      </c>
      <c r="G3" s="79" t="s">
        <v>73</v>
      </c>
      <c r="H3" s="80" t="s">
        <v>74</v>
      </c>
    </row>
    <row r="4" spans="1:8" ht="15.5" x14ac:dyDescent="0.35">
      <c r="A4" s="133"/>
      <c r="B4" s="133"/>
      <c r="C4" s="81" t="s">
        <v>75</v>
      </c>
      <c r="D4" s="81" t="s">
        <v>75</v>
      </c>
      <c r="E4" s="81" t="s">
        <v>75</v>
      </c>
      <c r="F4" s="81" t="s">
        <v>75</v>
      </c>
      <c r="G4" s="81" t="s">
        <v>75</v>
      </c>
      <c r="H4" s="81" t="s">
        <v>75</v>
      </c>
    </row>
    <row r="5" spans="1:8" ht="15.5" x14ac:dyDescent="0.35">
      <c r="A5" s="82"/>
      <c r="B5" s="83"/>
      <c r="C5" s="83"/>
      <c r="D5" s="83"/>
      <c r="E5" s="84"/>
      <c r="F5" s="85"/>
      <c r="G5" s="85"/>
      <c r="H5" s="85"/>
    </row>
    <row r="6" spans="1:8" ht="15.5" x14ac:dyDescent="0.35">
      <c r="A6" s="86" t="s">
        <v>76</v>
      </c>
      <c r="B6" s="87">
        <f>SUM(B7:B11)</f>
        <v>842940</v>
      </c>
      <c r="C6" s="87">
        <f t="shared" ref="C6:H6" si="0">SUM(C7:C11)</f>
        <v>0</v>
      </c>
      <c r="D6" s="87">
        <f t="shared" si="0"/>
        <v>0</v>
      </c>
      <c r="E6" s="87">
        <f t="shared" si="0"/>
        <v>842940</v>
      </c>
      <c r="F6" s="87">
        <f t="shared" si="0"/>
        <v>0</v>
      </c>
      <c r="G6" s="87">
        <f t="shared" si="0"/>
        <v>0</v>
      </c>
      <c r="H6" s="87">
        <f t="shared" si="0"/>
        <v>842940</v>
      </c>
    </row>
    <row r="7" spans="1:8" ht="15.5" x14ac:dyDescent="0.35">
      <c r="A7" s="88" t="s">
        <v>77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</row>
    <row r="8" spans="1:8" ht="15.5" x14ac:dyDescent="0.35">
      <c r="A8" s="91" t="s">
        <v>78</v>
      </c>
      <c r="B8" s="89">
        <v>842940</v>
      </c>
      <c r="C8" s="89">
        <v>0</v>
      </c>
      <c r="D8" s="89">
        <v>0</v>
      </c>
      <c r="E8" s="89">
        <v>842940</v>
      </c>
      <c r="F8" s="89">
        <v>0</v>
      </c>
      <c r="G8" s="89">
        <v>0</v>
      </c>
      <c r="H8" s="89">
        <f>E8-F8-G8</f>
        <v>842940</v>
      </c>
    </row>
    <row r="9" spans="1:8" ht="15.5" x14ac:dyDescent="0.35">
      <c r="A9" s="91" t="s">
        <v>79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f>E9-F9-G9</f>
        <v>0</v>
      </c>
    </row>
    <row r="10" spans="1:8" ht="15.5" x14ac:dyDescent="0.35">
      <c r="A10" s="91" t="s">
        <v>80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f>E10-F10-G10</f>
        <v>0</v>
      </c>
    </row>
    <row r="11" spans="1:8" ht="15.5" x14ac:dyDescent="0.35">
      <c r="A11" s="91" t="s">
        <v>81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f>E11-F11-G11</f>
        <v>0</v>
      </c>
    </row>
    <row r="12" spans="1:8" ht="15.5" x14ac:dyDescent="0.35">
      <c r="A12" s="82"/>
      <c r="B12" s="83"/>
      <c r="C12" s="83"/>
      <c r="D12" s="83"/>
      <c r="E12" s="84"/>
      <c r="F12" s="85"/>
      <c r="G12" s="85"/>
      <c r="H12" s="85"/>
    </row>
    <row r="13" spans="1:8" ht="15.5" x14ac:dyDescent="0.35">
      <c r="A13" s="86" t="s">
        <v>82</v>
      </c>
      <c r="B13" s="87">
        <f>SUM(B14:B20)</f>
        <v>13581992.43</v>
      </c>
      <c r="C13" s="87">
        <f t="shared" ref="C13:H13" si="1">SUM(C14:C20)</f>
        <v>0</v>
      </c>
      <c r="D13" s="87">
        <f t="shared" si="1"/>
        <v>0</v>
      </c>
      <c r="E13" s="87">
        <f t="shared" si="1"/>
        <v>13581992.43</v>
      </c>
      <c r="F13" s="87">
        <f t="shared" si="1"/>
        <v>150000</v>
      </c>
      <c r="G13" s="87">
        <f t="shared" si="1"/>
        <v>3000000</v>
      </c>
      <c r="H13" s="87">
        <f t="shared" si="1"/>
        <v>10431992.43</v>
      </c>
    </row>
    <row r="14" spans="1:8" ht="15.5" x14ac:dyDescent="0.35">
      <c r="A14" s="88" t="s">
        <v>83</v>
      </c>
      <c r="B14" s="92">
        <v>0</v>
      </c>
      <c r="C14" s="92">
        <v>0</v>
      </c>
      <c r="D14" s="92">
        <v>0</v>
      </c>
      <c r="E14" s="92">
        <v>0</v>
      </c>
      <c r="F14" s="93">
        <v>0</v>
      </c>
      <c r="G14" s="93">
        <v>0</v>
      </c>
      <c r="H14" s="93">
        <f>E14-F14-G14</f>
        <v>0</v>
      </c>
    </row>
    <row r="15" spans="1:8" ht="15.5" x14ac:dyDescent="0.35">
      <c r="A15" s="91" t="s">
        <v>84</v>
      </c>
      <c r="B15" s="92">
        <v>4564984.9400000004</v>
      </c>
      <c r="C15" s="92">
        <v>0</v>
      </c>
      <c r="D15" s="92">
        <v>0</v>
      </c>
      <c r="E15" s="92">
        <v>4564984.9400000004</v>
      </c>
      <c r="F15" s="93">
        <v>150000</v>
      </c>
      <c r="G15" s="93">
        <v>500000</v>
      </c>
      <c r="H15" s="93">
        <f t="shared" ref="H15:H20" si="2">E15-F15-G15</f>
        <v>3914984.9400000004</v>
      </c>
    </row>
    <row r="16" spans="1:8" ht="15.5" x14ac:dyDescent="0.35">
      <c r="A16" s="91" t="s">
        <v>85</v>
      </c>
      <c r="B16" s="92">
        <v>794400</v>
      </c>
      <c r="C16" s="92">
        <v>0</v>
      </c>
      <c r="D16" s="92">
        <v>0</v>
      </c>
      <c r="E16" s="92">
        <v>794400</v>
      </c>
      <c r="F16" s="93">
        <v>0</v>
      </c>
      <c r="G16" s="93">
        <v>0</v>
      </c>
      <c r="H16" s="93">
        <f t="shared" si="2"/>
        <v>794400</v>
      </c>
    </row>
    <row r="17" spans="1:8" ht="15.5" x14ac:dyDescent="0.35">
      <c r="A17" s="91" t="s">
        <v>86</v>
      </c>
      <c r="B17" s="92">
        <v>1670924.61</v>
      </c>
      <c r="C17" s="92">
        <v>0</v>
      </c>
      <c r="D17" s="92">
        <v>0</v>
      </c>
      <c r="E17" s="92">
        <v>1670924.61</v>
      </c>
      <c r="F17" s="93">
        <v>0</v>
      </c>
      <c r="G17" s="93">
        <v>0</v>
      </c>
      <c r="H17" s="93">
        <f t="shared" si="2"/>
        <v>1670924.61</v>
      </c>
    </row>
    <row r="18" spans="1:8" ht="15.5" x14ac:dyDescent="0.35">
      <c r="A18" s="91" t="s">
        <v>87</v>
      </c>
      <c r="B18" s="92">
        <v>2657682.88</v>
      </c>
      <c r="C18" s="92">
        <v>0</v>
      </c>
      <c r="D18" s="92">
        <v>0</v>
      </c>
      <c r="E18" s="92">
        <v>2657682.88</v>
      </c>
      <c r="F18" s="93">
        <v>0</v>
      </c>
      <c r="G18" s="93">
        <v>800000</v>
      </c>
      <c r="H18" s="93">
        <f t="shared" si="2"/>
        <v>1857682.88</v>
      </c>
    </row>
    <row r="19" spans="1:8" ht="15.5" x14ac:dyDescent="0.35">
      <c r="A19" s="91" t="s">
        <v>88</v>
      </c>
      <c r="B19" s="92">
        <v>3200000</v>
      </c>
      <c r="C19" s="92">
        <v>0</v>
      </c>
      <c r="D19" s="92">
        <v>0</v>
      </c>
      <c r="E19" s="92">
        <v>3200000</v>
      </c>
      <c r="F19" s="93">
        <v>0</v>
      </c>
      <c r="G19" s="93">
        <v>1700000</v>
      </c>
      <c r="H19" s="93">
        <f t="shared" si="2"/>
        <v>1500000</v>
      </c>
    </row>
    <row r="20" spans="1:8" ht="15.5" x14ac:dyDescent="0.35">
      <c r="A20" s="91" t="s">
        <v>89</v>
      </c>
      <c r="B20" s="92">
        <v>694000</v>
      </c>
      <c r="C20" s="92">
        <v>0</v>
      </c>
      <c r="D20" s="92">
        <v>0</v>
      </c>
      <c r="E20" s="92">
        <v>694000</v>
      </c>
      <c r="F20" s="93">
        <v>0</v>
      </c>
      <c r="G20" s="93">
        <v>0</v>
      </c>
      <c r="H20" s="93">
        <f t="shared" si="2"/>
        <v>694000</v>
      </c>
    </row>
    <row r="21" spans="1:8" ht="15.5" x14ac:dyDescent="0.35">
      <c r="A21" s="82"/>
      <c r="B21" s="83"/>
      <c r="C21" s="83"/>
      <c r="D21" s="83"/>
      <c r="E21" s="84"/>
      <c r="F21" s="85"/>
      <c r="G21" s="85"/>
      <c r="H21" s="85"/>
    </row>
    <row r="22" spans="1:8" ht="15.5" x14ac:dyDescent="0.35">
      <c r="A22" s="86" t="s">
        <v>90</v>
      </c>
      <c r="B22" s="87">
        <v>0</v>
      </c>
      <c r="C22" s="87">
        <v>0</v>
      </c>
      <c r="D22" s="87">
        <v>0</v>
      </c>
      <c r="E22" s="94">
        <v>0</v>
      </c>
      <c r="F22" s="94">
        <v>0</v>
      </c>
      <c r="G22" s="94">
        <v>0</v>
      </c>
      <c r="H22" s="95">
        <f>E22-F22-G22</f>
        <v>0</v>
      </c>
    </row>
    <row r="23" spans="1:8" ht="15.5" x14ac:dyDescent="0.35">
      <c r="A23" s="96"/>
      <c r="B23" s="97"/>
      <c r="C23" s="97"/>
      <c r="D23" s="97"/>
      <c r="E23" s="98"/>
      <c r="F23" s="99"/>
      <c r="G23" s="99"/>
      <c r="H23" s="99"/>
    </row>
    <row r="24" spans="1:8" ht="15.5" x14ac:dyDescent="0.35">
      <c r="A24" s="100" t="s">
        <v>91</v>
      </c>
      <c r="B24" s="101">
        <f t="shared" ref="B24:H24" si="3">B6+B13+B22</f>
        <v>14424932.43</v>
      </c>
      <c r="C24" s="101">
        <f t="shared" si="3"/>
        <v>0</v>
      </c>
      <c r="D24" s="101">
        <f t="shared" si="3"/>
        <v>0</v>
      </c>
      <c r="E24" s="101">
        <f t="shared" si="3"/>
        <v>14424932.43</v>
      </c>
      <c r="F24" s="101">
        <f t="shared" si="3"/>
        <v>150000</v>
      </c>
      <c r="G24" s="101">
        <f t="shared" si="3"/>
        <v>3000000</v>
      </c>
      <c r="H24" s="101">
        <f t="shared" si="3"/>
        <v>11274932.43</v>
      </c>
    </row>
    <row r="25" spans="1:8" ht="15.5" x14ac:dyDescent="0.35">
      <c r="A25" s="102"/>
      <c r="B25" s="103"/>
      <c r="C25" s="103"/>
      <c r="D25" s="103"/>
      <c r="E25" s="104"/>
      <c r="F25" s="105"/>
      <c r="G25" s="105"/>
      <c r="H25" s="105"/>
    </row>
  </sheetData>
  <mergeCells count="5">
    <mergeCell ref="A2:B2"/>
    <mergeCell ref="C2:E2"/>
    <mergeCell ref="F2:H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"/>
  <sheetViews>
    <sheetView showGridLines="0" topLeftCell="A14" zoomScaleNormal="100" workbookViewId="0">
      <selection activeCell="A2" sqref="A2:H81"/>
    </sheetView>
  </sheetViews>
  <sheetFormatPr defaultColWidth="9.08984375" defaultRowHeight="12.5" x14ac:dyDescent="0.25"/>
  <cols>
    <col min="1" max="1" width="70.6328125" style="78" customWidth="1"/>
    <col min="2" max="8" width="20.6328125" style="78" customWidth="1"/>
    <col min="9" max="16384" width="9.08984375" style="78"/>
  </cols>
  <sheetData>
    <row r="1" spans="1:8" ht="13" x14ac:dyDescent="0.3">
      <c r="A1" s="76"/>
      <c r="B1" s="11"/>
      <c r="C1" s="11"/>
      <c r="D1" s="11"/>
      <c r="E1" s="77"/>
    </row>
    <row r="2" spans="1:8" ht="15.5" x14ac:dyDescent="0.35">
      <c r="A2" s="131" t="s">
        <v>65</v>
      </c>
      <c r="B2" s="131"/>
      <c r="C2" s="131" t="s">
        <v>66</v>
      </c>
      <c r="D2" s="131"/>
      <c r="E2" s="131"/>
      <c r="F2" s="131" t="s">
        <v>66</v>
      </c>
      <c r="G2" s="131"/>
      <c r="H2" s="131"/>
    </row>
    <row r="3" spans="1:8" ht="63.75" customHeight="1" x14ac:dyDescent="0.25">
      <c r="A3" s="132" t="s">
        <v>67</v>
      </c>
      <c r="B3" s="132" t="s">
        <v>68</v>
      </c>
      <c r="C3" s="79" t="s">
        <v>69</v>
      </c>
      <c r="D3" s="79" t="s">
        <v>70</v>
      </c>
      <c r="E3" s="79" t="s">
        <v>71</v>
      </c>
      <c r="F3" s="79" t="s">
        <v>72</v>
      </c>
      <c r="G3" s="79" t="s">
        <v>73</v>
      </c>
      <c r="H3" s="80" t="s">
        <v>74</v>
      </c>
    </row>
    <row r="4" spans="1:8" ht="15.5" x14ac:dyDescent="0.35">
      <c r="A4" s="133"/>
      <c r="B4" s="133"/>
      <c r="C4" s="81" t="s">
        <v>75</v>
      </c>
      <c r="D4" s="81" t="s">
        <v>75</v>
      </c>
      <c r="E4" s="81" t="s">
        <v>75</v>
      </c>
      <c r="F4" s="81" t="s">
        <v>75</v>
      </c>
      <c r="G4" s="81" t="s">
        <v>75</v>
      </c>
      <c r="H4" s="81" t="s">
        <v>75</v>
      </c>
    </row>
    <row r="5" spans="1:8" ht="15.5" x14ac:dyDescent="0.35">
      <c r="A5" s="82"/>
      <c r="B5" s="83"/>
      <c r="C5" s="83"/>
      <c r="D5" s="83"/>
      <c r="E5" s="84"/>
      <c r="F5" s="85"/>
      <c r="G5" s="85"/>
      <c r="H5" s="85"/>
    </row>
    <row r="6" spans="1:8" ht="15.5" x14ac:dyDescent="0.35">
      <c r="A6" s="86" t="s">
        <v>76</v>
      </c>
      <c r="B6" s="87">
        <f>SUM(B7:B11)</f>
        <v>842940</v>
      </c>
      <c r="C6" s="87">
        <f t="shared" ref="C6:H6" si="0">SUM(C7:C11)</f>
        <v>0</v>
      </c>
      <c r="D6" s="87">
        <f t="shared" si="0"/>
        <v>0</v>
      </c>
      <c r="E6" s="87">
        <f t="shared" si="0"/>
        <v>842940</v>
      </c>
      <c r="F6" s="87">
        <f t="shared" si="0"/>
        <v>0</v>
      </c>
      <c r="G6" s="87">
        <f t="shared" si="0"/>
        <v>0</v>
      </c>
      <c r="H6" s="87">
        <f t="shared" si="0"/>
        <v>842940</v>
      </c>
    </row>
    <row r="7" spans="1:8" ht="15.5" x14ac:dyDescent="0.35">
      <c r="A7" s="88" t="s">
        <v>77</v>
      </c>
      <c r="B7" s="89">
        <v>0</v>
      </c>
      <c r="C7" s="89">
        <v>0</v>
      </c>
      <c r="D7" s="89">
        <v>0</v>
      </c>
      <c r="E7" s="90">
        <v>0</v>
      </c>
      <c r="F7" s="89">
        <v>0</v>
      </c>
      <c r="G7" s="89">
        <v>0</v>
      </c>
      <c r="H7" s="89">
        <v>0</v>
      </c>
    </row>
    <row r="8" spans="1:8" ht="15.5" x14ac:dyDescent="0.35">
      <c r="A8" s="91" t="s">
        <v>78</v>
      </c>
      <c r="B8" s="89">
        <v>842940</v>
      </c>
      <c r="C8" s="89">
        <v>0</v>
      </c>
      <c r="D8" s="89">
        <v>0</v>
      </c>
      <c r="E8" s="90">
        <v>842940</v>
      </c>
      <c r="F8" s="89">
        <v>0</v>
      </c>
      <c r="G8" s="89">
        <v>0</v>
      </c>
      <c r="H8" s="89">
        <f>E8-F8-G8</f>
        <v>842940</v>
      </c>
    </row>
    <row r="9" spans="1:8" ht="15.5" x14ac:dyDescent="0.35">
      <c r="A9" s="91" t="s">
        <v>79</v>
      </c>
      <c r="B9" s="89">
        <v>0</v>
      </c>
      <c r="C9" s="89">
        <v>0</v>
      </c>
      <c r="D9" s="89">
        <v>0</v>
      </c>
      <c r="E9" s="90">
        <v>0</v>
      </c>
      <c r="F9" s="89">
        <v>0</v>
      </c>
      <c r="G9" s="89">
        <v>0</v>
      </c>
      <c r="H9" s="89">
        <f>E9-F9-G9</f>
        <v>0</v>
      </c>
    </row>
    <row r="10" spans="1:8" ht="15.5" x14ac:dyDescent="0.35">
      <c r="A10" s="91" t="s">
        <v>80</v>
      </c>
      <c r="B10" s="89">
        <v>0</v>
      </c>
      <c r="C10" s="89">
        <v>0</v>
      </c>
      <c r="D10" s="89">
        <v>0</v>
      </c>
      <c r="E10" s="90">
        <v>0</v>
      </c>
      <c r="F10" s="89">
        <v>0</v>
      </c>
      <c r="G10" s="89">
        <v>0</v>
      </c>
      <c r="H10" s="89">
        <f>E10-F10-G10</f>
        <v>0</v>
      </c>
    </row>
    <row r="11" spans="1:8" ht="15.5" x14ac:dyDescent="0.35">
      <c r="A11" s="91" t="s">
        <v>81</v>
      </c>
      <c r="B11" s="89">
        <v>0</v>
      </c>
      <c r="C11" s="89">
        <v>0</v>
      </c>
      <c r="D11" s="89">
        <v>0</v>
      </c>
      <c r="E11" s="90">
        <v>0</v>
      </c>
      <c r="F11" s="89">
        <v>0</v>
      </c>
      <c r="G11" s="89">
        <v>0</v>
      </c>
      <c r="H11" s="89">
        <f>E11-F11-G11</f>
        <v>0</v>
      </c>
    </row>
    <row r="12" spans="1:8" ht="15.5" x14ac:dyDescent="0.35">
      <c r="A12" s="82"/>
      <c r="B12" s="83"/>
      <c r="C12" s="83"/>
      <c r="D12" s="83"/>
      <c r="E12" s="84"/>
      <c r="F12" s="85"/>
      <c r="G12" s="85"/>
      <c r="H12" s="85"/>
    </row>
    <row r="13" spans="1:8" ht="15.5" x14ac:dyDescent="0.35">
      <c r="A13" s="86" t="s">
        <v>82</v>
      </c>
      <c r="B13" s="87">
        <f>SUM(B14:B20)</f>
        <v>13581992.43</v>
      </c>
      <c r="C13" s="87">
        <f t="shared" ref="C13:H13" si="1">SUM(C14:C20)</f>
        <v>0</v>
      </c>
      <c r="D13" s="87">
        <f t="shared" si="1"/>
        <v>0</v>
      </c>
      <c r="E13" s="87">
        <f t="shared" si="1"/>
        <v>13581992.43</v>
      </c>
      <c r="F13" s="87">
        <f t="shared" si="1"/>
        <v>150000</v>
      </c>
      <c r="G13" s="87">
        <f t="shared" si="1"/>
        <v>3000000</v>
      </c>
      <c r="H13" s="87">
        <f t="shared" si="1"/>
        <v>10431992.43</v>
      </c>
    </row>
    <row r="14" spans="1:8" ht="15.5" x14ac:dyDescent="0.35">
      <c r="A14" s="88" t="s">
        <v>83</v>
      </c>
      <c r="B14" s="92">
        <v>0</v>
      </c>
      <c r="C14" s="92">
        <v>0</v>
      </c>
      <c r="D14" s="92">
        <v>0</v>
      </c>
      <c r="E14" s="93">
        <v>0</v>
      </c>
      <c r="F14" s="93">
        <v>0</v>
      </c>
      <c r="G14" s="93">
        <v>0</v>
      </c>
      <c r="H14" s="93">
        <f>E14-F14-G14</f>
        <v>0</v>
      </c>
    </row>
    <row r="15" spans="1:8" ht="15.5" x14ac:dyDescent="0.35">
      <c r="A15" s="91" t="s">
        <v>84</v>
      </c>
      <c r="B15" s="92">
        <v>4564984.9400000004</v>
      </c>
      <c r="C15" s="92">
        <v>0</v>
      </c>
      <c r="D15" s="92">
        <v>0</v>
      </c>
      <c r="E15" s="93">
        <v>4564984.9400000004</v>
      </c>
      <c r="F15" s="93">
        <v>150000</v>
      </c>
      <c r="G15" s="93">
        <v>500000</v>
      </c>
      <c r="H15" s="93">
        <f>E15-F15-G15</f>
        <v>3914984.9400000004</v>
      </c>
    </row>
    <row r="16" spans="1:8" ht="15.5" x14ac:dyDescent="0.35">
      <c r="A16" s="91" t="s">
        <v>85</v>
      </c>
      <c r="B16" s="92">
        <v>794400</v>
      </c>
      <c r="C16" s="92">
        <v>0</v>
      </c>
      <c r="D16" s="92">
        <v>0</v>
      </c>
      <c r="E16" s="93">
        <v>794400</v>
      </c>
      <c r="F16" s="93">
        <v>0</v>
      </c>
      <c r="G16" s="93">
        <v>0</v>
      </c>
      <c r="H16" s="93">
        <f t="shared" ref="H16:H20" si="2">E16-F16-G16</f>
        <v>794400</v>
      </c>
    </row>
    <row r="17" spans="1:8" ht="15.5" x14ac:dyDescent="0.35">
      <c r="A17" s="91" t="s">
        <v>86</v>
      </c>
      <c r="B17" s="92">
        <v>1670924.61</v>
      </c>
      <c r="C17" s="92">
        <v>0</v>
      </c>
      <c r="D17" s="92">
        <v>0</v>
      </c>
      <c r="E17" s="93">
        <v>1670924.61</v>
      </c>
      <c r="F17" s="93">
        <v>0</v>
      </c>
      <c r="G17" s="93">
        <v>0</v>
      </c>
      <c r="H17" s="93">
        <f t="shared" si="2"/>
        <v>1670924.61</v>
      </c>
    </row>
    <row r="18" spans="1:8" ht="15.5" x14ac:dyDescent="0.35">
      <c r="A18" s="91" t="s">
        <v>87</v>
      </c>
      <c r="B18" s="92">
        <v>2657682.88</v>
      </c>
      <c r="C18" s="92">
        <v>0</v>
      </c>
      <c r="D18" s="92">
        <v>0</v>
      </c>
      <c r="E18" s="93">
        <v>2657682.88</v>
      </c>
      <c r="F18" s="93">
        <v>0</v>
      </c>
      <c r="G18" s="93">
        <v>800000</v>
      </c>
      <c r="H18" s="93">
        <f>E18-F18-G18</f>
        <v>1857682.88</v>
      </c>
    </row>
    <row r="19" spans="1:8" ht="15.5" x14ac:dyDescent="0.35">
      <c r="A19" s="91" t="s">
        <v>88</v>
      </c>
      <c r="B19" s="92">
        <v>3200000</v>
      </c>
      <c r="C19" s="92">
        <v>0</v>
      </c>
      <c r="D19" s="92">
        <v>0</v>
      </c>
      <c r="E19" s="93">
        <v>3200000</v>
      </c>
      <c r="F19" s="93">
        <v>0</v>
      </c>
      <c r="G19" s="93">
        <v>1700000</v>
      </c>
      <c r="H19" s="93">
        <f t="shared" si="2"/>
        <v>1500000</v>
      </c>
    </row>
    <row r="20" spans="1:8" ht="15.5" x14ac:dyDescent="0.35">
      <c r="A20" s="91" t="s">
        <v>89</v>
      </c>
      <c r="B20" s="92">
        <v>694000</v>
      </c>
      <c r="C20" s="92">
        <v>0</v>
      </c>
      <c r="D20" s="92">
        <v>0</v>
      </c>
      <c r="E20" s="93">
        <v>694000</v>
      </c>
      <c r="F20" s="93">
        <v>0</v>
      </c>
      <c r="G20" s="93">
        <v>0</v>
      </c>
      <c r="H20" s="93">
        <f t="shared" si="2"/>
        <v>694000</v>
      </c>
    </row>
    <row r="21" spans="1:8" ht="15.5" x14ac:dyDescent="0.35">
      <c r="A21" s="82"/>
      <c r="B21" s="83"/>
      <c r="C21" s="83"/>
      <c r="D21" s="83"/>
      <c r="E21" s="84"/>
      <c r="F21" s="85"/>
      <c r="G21" s="85"/>
      <c r="H21" s="85"/>
    </row>
    <row r="22" spans="1:8" ht="15.5" x14ac:dyDescent="0.35">
      <c r="A22" s="86" t="s">
        <v>90</v>
      </c>
      <c r="B22" s="87">
        <v>0</v>
      </c>
      <c r="C22" s="87">
        <v>0</v>
      </c>
      <c r="D22" s="87">
        <v>0</v>
      </c>
      <c r="E22" s="94">
        <v>0</v>
      </c>
      <c r="F22" s="94">
        <v>0</v>
      </c>
      <c r="G22" s="94">
        <v>0</v>
      </c>
      <c r="H22" s="95">
        <f>E22-F22-G22</f>
        <v>0</v>
      </c>
    </row>
    <row r="23" spans="1:8" ht="15.5" x14ac:dyDescent="0.35">
      <c r="A23" s="96"/>
      <c r="B23" s="97"/>
      <c r="C23" s="97"/>
      <c r="D23" s="97"/>
      <c r="E23" s="98"/>
      <c r="F23" s="99"/>
      <c r="G23" s="99"/>
      <c r="H23" s="99"/>
    </row>
    <row r="24" spans="1:8" ht="15.5" x14ac:dyDescent="0.35">
      <c r="A24" s="100" t="s">
        <v>91</v>
      </c>
      <c r="B24" s="101">
        <f t="shared" ref="B24:H24" si="3">B6+B13+B22</f>
        <v>14424932.43</v>
      </c>
      <c r="C24" s="101">
        <f t="shared" si="3"/>
        <v>0</v>
      </c>
      <c r="D24" s="101">
        <f t="shared" si="3"/>
        <v>0</v>
      </c>
      <c r="E24" s="101">
        <f t="shared" si="3"/>
        <v>14424932.43</v>
      </c>
      <c r="F24" s="101">
        <f t="shared" si="3"/>
        <v>150000</v>
      </c>
      <c r="G24" s="101">
        <f t="shared" si="3"/>
        <v>3000000</v>
      </c>
      <c r="H24" s="101">
        <f t="shared" si="3"/>
        <v>11274932.43</v>
      </c>
    </row>
    <row r="25" spans="1:8" ht="15.5" x14ac:dyDescent="0.35">
      <c r="A25" s="102"/>
      <c r="B25" s="103"/>
      <c r="C25" s="103"/>
      <c r="D25" s="103"/>
      <c r="E25" s="104"/>
      <c r="F25" s="105"/>
      <c r="G25" s="105"/>
      <c r="H25" s="105"/>
    </row>
    <row r="30" spans="1:8" ht="15.5" x14ac:dyDescent="0.35">
      <c r="A30" s="131" t="s">
        <v>92</v>
      </c>
      <c r="B30" s="131"/>
      <c r="C30" s="131" t="s">
        <v>93</v>
      </c>
      <c r="D30" s="131"/>
      <c r="E30" s="131"/>
      <c r="F30" s="131" t="s">
        <v>93</v>
      </c>
      <c r="G30" s="131"/>
      <c r="H30" s="131"/>
    </row>
    <row r="31" spans="1:8" ht="62" x14ac:dyDescent="0.25">
      <c r="A31" s="132" t="s">
        <v>67</v>
      </c>
      <c r="B31" s="132" t="s">
        <v>68</v>
      </c>
      <c r="C31" s="79" t="s">
        <v>69</v>
      </c>
      <c r="D31" s="79" t="s">
        <v>70</v>
      </c>
      <c r="E31" s="79" t="s">
        <v>71</v>
      </c>
      <c r="F31" s="79" t="s">
        <v>72</v>
      </c>
      <c r="G31" s="79" t="s">
        <v>73</v>
      </c>
      <c r="H31" s="80" t="s">
        <v>74</v>
      </c>
    </row>
    <row r="32" spans="1:8" ht="15.5" x14ac:dyDescent="0.35">
      <c r="A32" s="133"/>
      <c r="B32" s="133"/>
      <c r="C32" s="81" t="s">
        <v>75</v>
      </c>
      <c r="D32" s="81" t="s">
        <v>75</v>
      </c>
      <c r="E32" s="81" t="s">
        <v>75</v>
      </c>
      <c r="F32" s="81" t="s">
        <v>75</v>
      </c>
      <c r="G32" s="81" t="s">
        <v>75</v>
      </c>
      <c r="H32" s="81" t="s">
        <v>75</v>
      </c>
    </row>
    <row r="33" spans="1:8" ht="15.5" x14ac:dyDescent="0.35">
      <c r="A33" s="82"/>
      <c r="B33" s="83"/>
      <c r="C33" s="83"/>
      <c r="D33" s="83"/>
      <c r="E33" s="84"/>
      <c r="F33" s="85"/>
      <c r="G33" s="85"/>
      <c r="H33" s="85"/>
    </row>
    <row r="34" spans="1:8" ht="15.5" x14ac:dyDescent="0.35">
      <c r="A34" s="86" t="s">
        <v>76</v>
      </c>
      <c r="B34" s="87">
        <f>SUM(B35:B39)</f>
        <v>8000</v>
      </c>
      <c r="C34" s="87">
        <f t="shared" ref="C34:H34" si="4">SUM(C35:C39)</f>
        <v>0</v>
      </c>
      <c r="D34" s="87">
        <f t="shared" si="4"/>
        <v>0</v>
      </c>
      <c r="E34" s="87">
        <f t="shared" si="4"/>
        <v>8000</v>
      </c>
      <c r="F34" s="87">
        <f t="shared" si="4"/>
        <v>0</v>
      </c>
      <c r="G34" s="87">
        <f t="shared" si="4"/>
        <v>0</v>
      </c>
      <c r="H34" s="87">
        <f t="shared" si="4"/>
        <v>8000</v>
      </c>
    </row>
    <row r="35" spans="1:8" ht="15.5" x14ac:dyDescent="0.35">
      <c r="A35" s="88" t="s">
        <v>77</v>
      </c>
      <c r="B35" s="89">
        <v>0</v>
      </c>
      <c r="C35" s="89">
        <v>0</v>
      </c>
      <c r="D35" s="89">
        <v>0</v>
      </c>
      <c r="E35" s="90">
        <v>0</v>
      </c>
      <c r="F35" s="89">
        <v>0</v>
      </c>
      <c r="G35" s="89">
        <v>0</v>
      </c>
      <c r="H35" s="89">
        <v>0</v>
      </c>
    </row>
    <row r="36" spans="1:8" ht="15.5" x14ac:dyDescent="0.35">
      <c r="A36" s="91" t="s">
        <v>78</v>
      </c>
      <c r="B36" s="89">
        <v>8000</v>
      </c>
      <c r="C36" s="89">
        <v>0</v>
      </c>
      <c r="D36" s="89">
        <v>0</v>
      </c>
      <c r="E36" s="90">
        <v>8000</v>
      </c>
      <c r="F36" s="89">
        <v>0</v>
      </c>
      <c r="G36" s="89">
        <v>0</v>
      </c>
      <c r="H36" s="89">
        <f>E36-F36-G36</f>
        <v>8000</v>
      </c>
    </row>
    <row r="37" spans="1:8" ht="15.5" x14ac:dyDescent="0.35">
      <c r="A37" s="91" t="s">
        <v>79</v>
      </c>
      <c r="B37" s="89">
        <v>0</v>
      </c>
      <c r="C37" s="89">
        <v>0</v>
      </c>
      <c r="D37" s="89">
        <v>0</v>
      </c>
      <c r="E37" s="90">
        <v>0</v>
      </c>
      <c r="F37" s="89">
        <v>0</v>
      </c>
      <c r="G37" s="89">
        <v>0</v>
      </c>
      <c r="H37" s="89">
        <f>E37-F37-G37</f>
        <v>0</v>
      </c>
    </row>
    <row r="38" spans="1:8" ht="15.5" x14ac:dyDescent="0.35">
      <c r="A38" s="91" t="s">
        <v>80</v>
      </c>
      <c r="B38" s="89">
        <v>0</v>
      </c>
      <c r="C38" s="89">
        <v>0</v>
      </c>
      <c r="D38" s="89">
        <v>0</v>
      </c>
      <c r="E38" s="90">
        <v>0</v>
      </c>
      <c r="F38" s="89">
        <v>0</v>
      </c>
      <c r="G38" s="89">
        <v>0</v>
      </c>
      <c r="H38" s="89">
        <f>E38-F38-G38</f>
        <v>0</v>
      </c>
    </row>
    <row r="39" spans="1:8" ht="15.5" x14ac:dyDescent="0.35">
      <c r="A39" s="91" t="s">
        <v>81</v>
      </c>
      <c r="B39" s="89">
        <v>0</v>
      </c>
      <c r="C39" s="89">
        <v>0</v>
      </c>
      <c r="D39" s="89">
        <v>0</v>
      </c>
      <c r="E39" s="90">
        <v>0</v>
      </c>
      <c r="F39" s="89">
        <v>0</v>
      </c>
      <c r="G39" s="89">
        <v>0</v>
      </c>
      <c r="H39" s="89">
        <f>E39-F39-G39</f>
        <v>0</v>
      </c>
    </row>
    <row r="40" spans="1:8" ht="15.5" x14ac:dyDescent="0.35">
      <c r="A40" s="82"/>
      <c r="B40" s="83"/>
      <c r="C40" s="83"/>
      <c r="D40" s="83"/>
      <c r="E40" s="84"/>
      <c r="F40" s="85"/>
      <c r="G40" s="85"/>
      <c r="H40" s="85"/>
    </row>
    <row r="41" spans="1:8" ht="15.5" x14ac:dyDescent="0.35">
      <c r="A41" s="86" t="s">
        <v>82</v>
      </c>
      <c r="B41" s="87">
        <f>SUM(B42:B48)</f>
        <v>6587012.46</v>
      </c>
      <c r="C41" s="87">
        <f t="shared" ref="C41:H41" si="5">SUM(C42:C48)</f>
        <v>0</v>
      </c>
      <c r="D41" s="87">
        <f t="shared" si="5"/>
        <v>0</v>
      </c>
      <c r="E41" s="87">
        <f t="shared" si="5"/>
        <v>6587012.46</v>
      </c>
      <c r="F41" s="87">
        <f t="shared" si="5"/>
        <v>0</v>
      </c>
      <c r="G41" s="87">
        <f t="shared" si="5"/>
        <v>0</v>
      </c>
      <c r="H41" s="87">
        <f t="shared" si="5"/>
        <v>6587012.46</v>
      </c>
    </row>
    <row r="42" spans="1:8" ht="15.5" x14ac:dyDescent="0.35">
      <c r="A42" s="88" t="s">
        <v>83</v>
      </c>
      <c r="B42" s="92">
        <v>0</v>
      </c>
      <c r="C42" s="92">
        <v>0</v>
      </c>
      <c r="D42" s="92">
        <v>0</v>
      </c>
      <c r="E42" s="92">
        <v>0</v>
      </c>
      <c r="F42" s="93">
        <v>0</v>
      </c>
      <c r="G42" s="93">
        <v>0</v>
      </c>
      <c r="H42" s="93">
        <f>E42-F42-G42</f>
        <v>0</v>
      </c>
    </row>
    <row r="43" spans="1:8" ht="15.5" x14ac:dyDescent="0.35">
      <c r="A43" s="91" t="s">
        <v>84</v>
      </c>
      <c r="B43" s="92">
        <v>886984.94</v>
      </c>
      <c r="C43" s="92">
        <v>0</v>
      </c>
      <c r="D43" s="92">
        <v>0</v>
      </c>
      <c r="E43" s="92">
        <v>886984.94</v>
      </c>
      <c r="F43" s="93">
        <v>0</v>
      </c>
      <c r="G43" s="93">
        <v>0</v>
      </c>
      <c r="H43" s="93">
        <f t="shared" ref="H43:H48" si="6">E43-F43-G43</f>
        <v>886984.94</v>
      </c>
    </row>
    <row r="44" spans="1:8" ht="15.5" x14ac:dyDescent="0.35">
      <c r="A44" s="91" t="s">
        <v>85</v>
      </c>
      <c r="B44" s="92">
        <v>794700</v>
      </c>
      <c r="C44" s="92">
        <v>0</v>
      </c>
      <c r="D44" s="92">
        <v>0</v>
      </c>
      <c r="E44" s="92">
        <v>794700</v>
      </c>
      <c r="F44" s="93">
        <v>0</v>
      </c>
      <c r="G44" s="93">
        <v>0</v>
      </c>
      <c r="H44" s="93">
        <f t="shared" si="6"/>
        <v>794700</v>
      </c>
    </row>
    <row r="45" spans="1:8" ht="15.5" x14ac:dyDescent="0.35">
      <c r="A45" s="91" t="s">
        <v>86</v>
      </c>
      <c r="B45" s="92">
        <v>1746644.64</v>
      </c>
      <c r="C45" s="92">
        <v>0</v>
      </c>
      <c r="D45" s="92">
        <v>0</v>
      </c>
      <c r="E45" s="92">
        <v>1746644.64</v>
      </c>
      <c r="F45" s="93">
        <v>0</v>
      </c>
      <c r="G45" s="93">
        <v>0</v>
      </c>
      <c r="H45" s="93">
        <f t="shared" si="6"/>
        <v>1746644.64</v>
      </c>
    </row>
    <row r="46" spans="1:8" ht="15.5" x14ac:dyDescent="0.35">
      <c r="A46" s="91" t="s">
        <v>87</v>
      </c>
      <c r="B46" s="92">
        <v>1656682.88</v>
      </c>
      <c r="C46" s="92">
        <v>0</v>
      </c>
      <c r="D46" s="92">
        <v>0</v>
      </c>
      <c r="E46" s="92">
        <v>1656682.88</v>
      </c>
      <c r="F46" s="93">
        <v>0</v>
      </c>
      <c r="G46" s="93">
        <v>0</v>
      </c>
      <c r="H46" s="93">
        <f t="shared" si="6"/>
        <v>1656682.88</v>
      </c>
    </row>
    <row r="47" spans="1:8" ht="15.5" x14ac:dyDescent="0.35">
      <c r="A47" s="91" t="s">
        <v>88</v>
      </c>
      <c r="B47" s="92">
        <v>1500000</v>
      </c>
      <c r="C47" s="92">
        <v>0</v>
      </c>
      <c r="D47" s="92">
        <v>0</v>
      </c>
      <c r="E47" s="92">
        <v>1500000</v>
      </c>
      <c r="F47" s="93">
        <v>0</v>
      </c>
      <c r="G47" s="93">
        <v>0</v>
      </c>
      <c r="H47" s="93">
        <f t="shared" si="6"/>
        <v>1500000</v>
      </c>
    </row>
    <row r="48" spans="1:8" ht="15.5" x14ac:dyDescent="0.35">
      <c r="A48" s="91" t="s">
        <v>89</v>
      </c>
      <c r="B48" s="92">
        <v>2000</v>
      </c>
      <c r="C48" s="92">
        <v>0</v>
      </c>
      <c r="D48" s="92">
        <v>0</v>
      </c>
      <c r="E48" s="92">
        <v>2000</v>
      </c>
      <c r="F48" s="93">
        <v>0</v>
      </c>
      <c r="G48" s="93">
        <v>0</v>
      </c>
      <c r="H48" s="93">
        <f t="shared" si="6"/>
        <v>2000</v>
      </c>
    </row>
    <row r="49" spans="1:8" ht="15.5" x14ac:dyDescent="0.35">
      <c r="A49" s="82"/>
      <c r="B49" s="83"/>
      <c r="C49" s="83"/>
      <c r="D49" s="83"/>
      <c r="E49" s="84"/>
      <c r="F49" s="85"/>
      <c r="G49" s="85"/>
      <c r="H49" s="85"/>
    </row>
    <row r="50" spans="1:8" ht="15.5" x14ac:dyDescent="0.35">
      <c r="A50" s="86" t="s">
        <v>90</v>
      </c>
      <c r="B50" s="87">
        <v>0</v>
      </c>
      <c r="C50" s="87">
        <v>0</v>
      </c>
      <c r="D50" s="87">
        <v>0</v>
      </c>
      <c r="E50" s="94">
        <v>0</v>
      </c>
      <c r="F50" s="94">
        <v>0</v>
      </c>
      <c r="G50" s="94">
        <v>0</v>
      </c>
      <c r="H50" s="95">
        <f>E50-F50-G50</f>
        <v>0</v>
      </c>
    </row>
    <row r="51" spans="1:8" ht="15.5" x14ac:dyDescent="0.35">
      <c r="A51" s="96"/>
      <c r="B51" s="97"/>
      <c r="C51" s="97"/>
      <c r="D51" s="97"/>
      <c r="E51" s="98"/>
      <c r="F51" s="99"/>
      <c r="G51" s="99"/>
      <c r="H51" s="99"/>
    </row>
    <row r="52" spans="1:8" ht="15.5" x14ac:dyDescent="0.35">
      <c r="A52" s="100" t="s">
        <v>91</v>
      </c>
      <c r="B52" s="101">
        <f t="shared" ref="B52:H52" si="7">B34+B41+B50</f>
        <v>6595012.46</v>
      </c>
      <c r="C52" s="101">
        <f t="shared" si="7"/>
        <v>0</v>
      </c>
      <c r="D52" s="101">
        <f t="shared" si="7"/>
        <v>0</v>
      </c>
      <c r="E52" s="101">
        <f t="shared" si="7"/>
        <v>6595012.46</v>
      </c>
      <c r="F52" s="101">
        <f t="shared" si="7"/>
        <v>0</v>
      </c>
      <c r="G52" s="101">
        <f t="shared" si="7"/>
        <v>0</v>
      </c>
      <c r="H52" s="101">
        <f t="shared" si="7"/>
        <v>6595012.46</v>
      </c>
    </row>
    <row r="53" spans="1:8" ht="15.5" x14ac:dyDescent="0.35">
      <c r="A53" s="102"/>
      <c r="B53" s="103"/>
      <c r="C53" s="103"/>
      <c r="D53" s="103"/>
      <c r="E53" s="104"/>
      <c r="F53" s="105"/>
      <c r="G53" s="105"/>
      <c r="H53" s="105"/>
    </row>
    <row r="58" spans="1:8" ht="15.5" x14ac:dyDescent="0.35">
      <c r="A58" s="131" t="s">
        <v>94</v>
      </c>
      <c r="B58" s="131"/>
      <c r="C58" s="131" t="s">
        <v>95</v>
      </c>
      <c r="D58" s="131"/>
      <c r="E58" s="131"/>
      <c r="F58" s="131" t="s">
        <v>95</v>
      </c>
      <c r="G58" s="131"/>
      <c r="H58" s="131"/>
    </row>
    <row r="59" spans="1:8" ht="62" x14ac:dyDescent="0.25">
      <c r="A59" s="132" t="s">
        <v>67</v>
      </c>
      <c r="B59" s="132" t="s">
        <v>68</v>
      </c>
      <c r="C59" s="79" t="s">
        <v>69</v>
      </c>
      <c r="D59" s="79" t="s">
        <v>70</v>
      </c>
      <c r="E59" s="79" t="s">
        <v>71</v>
      </c>
      <c r="F59" s="79" t="s">
        <v>72</v>
      </c>
      <c r="G59" s="79" t="s">
        <v>73</v>
      </c>
      <c r="H59" s="80" t="s">
        <v>74</v>
      </c>
    </row>
    <row r="60" spans="1:8" ht="15.5" x14ac:dyDescent="0.35">
      <c r="A60" s="133"/>
      <c r="B60" s="133"/>
      <c r="C60" s="81" t="s">
        <v>75</v>
      </c>
      <c r="D60" s="81" t="s">
        <v>75</v>
      </c>
      <c r="E60" s="81" t="s">
        <v>75</v>
      </c>
      <c r="F60" s="81" t="s">
        <v>75</v>
      </c>
      <c r="G60" s="81" t="s">
        <v>75</v>
      </c>
      <c r="H60" s="81" t="s">
        <v>75</v>
      </c>
    </row>
    <row r="61" spans="1:8" ht="15.5" x14ac:dyDescent="0.35">
      <c r="A61" s="82"/>
      <c r="B61" s="83"/>
      <c r="C61" s="83"/>
      <c r="D61" s="83"/>
      <c r="E61" s="84"/>
      <c r="F61" s="85"/>
      <c r="G61" s="85"/>
      <c r="H61" s="85"/>
    </row>
    <row r="62" spans="1:8" ht="15.5" x14ac:dyDescent="0.35">
      <c r="A62" s="86" t="s">
        <v>76</v>
      </c>
      <c r="B62" s="87">
        <f>SUM(B63:B67)</f>
        <v>8000</v>
      </c>
      <c r="C62" s="87">
        <f t="shared" ref="C62:H62" si="8">SUM(C63:C67)</f>
        <v>0</v>
      </c>
      <c r="D62" s="87">
        <f t="shared" si="8"/>
        <v>0</v>
      </c>
      <c r="E62" s="87">
        <f t="shared" si="8"/>
        <v>8000</v>
      </c>
      <c r="F62" s="87">
        <f t="shared" si="8"/>
        <v>0</v>
      </c>
      <c r="G62" s="87">
        <f t="shared" si="8"/>
        <v>0</v>
      </c>
      <c r="H62" s="87">
        <f t="shared" si="8"/>
        <v>8000</v>
      </c>
    </row>
    <row r="63" spans="1:8" ht="15.5" x14ac:dyDescent="0.35">
      <c r="A63" s="88" t="s">
        <v>77</v>
      </c>
      <c r="B63" s="89">
        <v>0</v>
      </c>
      <c r="C63" s="89">
        <v>0</v>
      </c>
      <c r="D63" s="89">
        <v>0</v>
      </c>
      <c r="E63" s="90">
        <v>0</v>
      </c>
      <c r="F63" s="89">
        <v>0</v>
      </c>
      <c r="G63" s="89">
        <v>0</v>
      </c>
      <c r="H63" s="89">
        <v>0</v>
      </c>
    </row>
    <row r="64" spans="1:8" ht="15.5" x14ac:dyDescent="0.35">
      <c r="A64" s="91" t="s">
        <v>78</v>
      </c>
      <c r="B64" s="89">
        <v>8000</v>
      </c>
      <c r="C64" s="89">
        <v>0</v>
      </c>
      <c r="D64" s="89">
        <v>0</v>
      </c>
      <c r="E64" s="90">
        <v>8000</v>
      </c>
      <c r="F64" s="89">
        <v>0</v>
      </c>
      <c r="G64" s="89">
        <v>0</v>
      </c>
      <c r="H64" s="89">
        <f>E64-F64-G64</f>
        <v>8000</v>
      </c>
    </row>
    <row r="65" spans="1:8" ht="15.5" x14ac:dyDescent="0.35">
      <c r="A65" s="91" t="s">
        <v>79</v>
      </c>
      <c r="B65" s="89">
        <v>0</v>
      </c>
      <c r="C65" s="89">
        <v>0</v>
      </c>
      <c r="D65" s="89">
        <v>0</v>
      </c>
      <c r="E65" s="90">
        <v>0</v>
      </c>
      <c r="F65" s="89">
        <v>0</v>
      </c>
      <c r="G65" s="89">
        <v>0</v>
      </c>
      <c r="H65" s="89">
        <f>E65-F65-G65</f>
        <v>0</v>
      </c>
    </row>
    <row r="66" spans="1:8" ht="15.5" x14ac:dyDescent="0.35">
      <c r="A66" s="91" t="s">
        <v>80</v>
      </c>
      <c r="B66" s="89">
        <v>0</v>
      </c>
      <c r="C66" s="89">
        <v>0</v>
      </c>
      <c r="D66" s="89">
        <v>0</v>
      </c>
      <c r="E66" s="90">
        <v>0</v>
      </c>
      <c r="F66" s="89">
        <v>0</v>
      </c>
      <c r="G66" s="89">
        <v>0</v>
      </c>
      <c r="H66" s="89">
        <f>E66-F66-G66</f>
        <v>0</v>
      </c>
    </row>
    <row r="67" spans="1:8" ht="15.5" x14ac:dyDescent="0.35">
      <c r="A67" s="91" t="s">
        <v>81</v>
      </c>
      <c r="B67" s="89">
        <v>0</v>
      </c>
      <c r="C67" s="89">
        <v>0</v>
      </c>
      <c r="D67" s="89">
        <v>0</v>
      </c>
      <c r="E67" s="90">
        <v>0</v>
      </c>
      <c r="F67" s="89">
        <v>0</v>
      </c>
      <c r="G67" s="89">
        <v>0</v>
      </c>
      <c r="H67" s="89">
        <f>E67-F67-G67</f>
        <v>0</v>
      </c>
    </row>
    <row r="68" spans="1:8" ht="15.5" x14ac:dyDescent="0.35">
      <c r="A68" s="82"/>
      <c r="B68" s="83"/>
      <c r="C68" s="83"/>
      <c r="D68" s="83"/>
      <c r="E68" s="84"/>
      <c r="F68" s="85"/>
      <c r="G68" s="85"/>
      <c r="H68" s="85"/>
    </row>
    <row r="69" spans="1:8" ht="15.5" x14ac:dyDescent="0.35">
      <c r="A69" s="86" t="s">
        <v>82</v>
      </c>
      <c r="B69" s="87">
        <f>SUM(B70:B76)</f>
        <v>6634463.5800000001</v>
      </c>
      <c r="C69" s="87">
        <f t="shared" ref="C69:H69" si="9">SUM(C70:C76)</f>
        <v>0</v>
      </c>
      <c r="D69" s="87">
        <f t="shared" si="9"/>
        <v>0</v>
      </c>
      <c r="E69" s="87">
        <f t="shared" si="9"/>
        <v>6634463.5800000001</v>
      </c>
      <c r="F69" s="87">
        <f t="shared" si="9"/>
        <v>0</v>
      </c>
      <c r="G69" s="87">
        <f t="shared" si="9"/>
        <v>0</v>
      </c>
      <c r="H69" s="87">
        <f t="shared" si="9"/>
        <v>6634463.5800000001</v>
      </c>
    </row>
    <row r="70" spans="1:8" ht="15.5" x14ac:dyDescent="0.35">
      <c r="A70" s="88" t="s">
        <v>83</v>
      </c>
      <c r="B70" s="92">
        <v>0</v>
      </c>
      <c r="C70" s="92">
        <v>0</v>
      </c>
      <c r="D70" s="92">
        <v>0</v>
      </c>
      <c r="E70" s="92">
        <v>0</v>
      </c>
      <c r="F70" s="93">
        <v>0</v>
      </c>
      <c r="G70" s="93">
        <v>0</v>
      </c>
      <c r="H70" s="93">
        <f>E70-F70-G70</f>
        <v>0</v>
      </c>
    </row>
    <row r="71" spans="1:8" ht="15.5" x14ac:dyDescent="0.35">
      <c r="A71" s="91" t="s">
        <v>84</v>
      </c>
      <c r="B71" s="92">
        <v>886400</v>
      </c>
      <c r="C71" s="92">
        <v>0</v>
      </c>
      <c r="D71" s="92">
        <v>0</v>
      </c>
      <c r="E71" s="92">
        <v>886400</v>
      </c>
      <c r="F71" s="93">
        <v>0</v>
      </c>
      <c r="G71" s="93">
        <v>0</v>
      </c>
      <c r="H71" s="93">
        <f t="shared" ref="H71:H76" si="10">E71-F71-G71</f>
        <v>886400</v>
      </c>
    </row>
    <row r="72" spans="1:8" ht="15.5" x14ac:dyDescent="0.35">
      <c r="A72" s="91" t="s">
        <v>85</v>
      </c>
      <c r="B72" s="92">
        <v>784700</v>
      </c>
      <c r="C72" s="92">
        <v>0</v>
      </c>
      <c r="D72" s="92">
        <v>0</v>
      </c>
      <c r="E72" s="92">
        <v>784700</v>
      </c>
      <c r="F72" s="93">
        <v>0</v>
      </c>
      <c r="G72" s="93">
        <v>0</v>
      </c>
      <c r="H72" s="93">
        <f t="shared" si="10"/>
        <v>784700</v>
      </c>
    </row>
    <row r="73" spans="1:8" ht="15.5" x14ac:dyDescent="0.35">
      <c r="A73" s="91" t="s">
        <v>86</v>
      </c>
      <c r="B73" s="92">
        <v>1804680.7</v>
      </c>
      <c r="C73" s="92">
        <v>0</v>
      </c>
      <c r="D73" s="92">
        <v>0</v>
      </c>
      <c r="E73" s="92">
        <v>1804680.7</v>
      </c>
      <c r="F73" s="93">
        <v>0</v>
      </c>
      <c r="G73" s="93">
        <v>0</v>
      </c>
      <c r="H73" s="93">
        <f t="shared" si="10"/>
        <v>1804680.7</v>
      </c>
    </row>
    <row r="74" spans="1:8" ht="15.5" x14ac:dyDescent="0.35">
      <c r="A74" s="91" t="s">
        <v>87</v>
      </c>
      <c r="B74" s="92">
        <v>1656682.88</v>
      </c>
      <c r="C74" s="92">
        <v>0</v>
      </c>
      <c r="D74" s="92">
        <v>0</v>
      </c>
      <c r="E74" s="92">
        <v>1656682.88</v>
      </c>
      <c r="F74" s="93">
        <v>0</v>
      </c>
      <c r="G74" s="93">
        <v>0</v>
      </c>
      <c r="H74" s="93">
        <f t="shared" si="10"/>
        <v>1656682.88</v>
      </c>
    </row>
    <row r="75" spans="1:8" ht="15.5" x14ac:dyDescent="0.35">
      <c r="A75" s="91" t="s">
        <v>88</v>
      </c>
      <c r="B75" s="92">
        <v>1500000</v>
      </c>
      <c r="C75" s="92">
        <v>0</v>
      </c>
      <c r="D75" s="92">
        <v>0</v>
      </c>
      <c r="E75" s="92">
        <v>1500000</v>
      </c>
      <c r="F75" s="93">
        <v>0</v>
      </c>
      <c r="G75" s="93">
        <v>0</v>
      </c>
      <c r="H75" s="93">
        <f t="shared" si="10"/>
        <v>1500000</v>
      </c>
    </row>
    <row r="76" spans="1:8" ht="15.5" x14ac:dyDescent="0.35">
      <c r="A76" s="91" t="s">
        <v>89</v>
      </c>
      <c r="B76" s="92">
        <v>2000</v>
      </c>
      <c r="C76" s="92">
        <v>0</v>
      </c>
      <c r="D76" s="92">
        <v>0</v>
      </c>
      <c r="E76" s="92">
        <v>2000</v>
      </c>
      <c r="F76" s="93">
        <v>0</v>
      </c>
      <c r="G76" s="93">
        <v>0</v>
      </c>
      <c r="H76" s="93">
        <f t="shared" si="10"/>
        <v>2000</v>
      </c>
    </row>
    <row r="77" spans="1:8" ht="15.5" x14ac:dyDescent="0.35">
      <c r="A77" s="82"/>
      <c r="B77" s="83"/>
      <c r="C77" s="83"/>
      <c r="D77" s="83"/>
      <c r="E77" s="84"/>
      <c r="F77" s="85"/>
      <c r="G77" s="85"/>
      <c r="H77" s="85"/>
    </row>
    <row r="78" spans="1:8" ht="15.5" x14ac:dyDescent="0.35">
      <c r="A78" s="86" t="s">
        <v>90</v>
      </c>
      <c r="B78" s="87">
        <v>0</v>
      </c>
      <c r="C78" s="87">
        <v>0</v>
      </c>
      <c r="D78" s="87">
        <v>0</v>
      </c>
      <c r="E78" s="94">
        <v>0</v>
      </c>
      <c r="F78" s="94">
        <v>0</v>
      </c>
      <c r="G78" s="94">
        <v>0</v>
      </c>
      <c r="H78" s="95">
        <f>E78-F78-G78</f>
        <v>0</v>
      </c>
    </row>
    <row r="79" spans="1:8" ht="15.5" x14ac:dyDescent="0.35">
      <c r="A79" s="96"/>
      <c r="B79" s="97"/>
      <c r="C79" s="97"/>
      <c r="D79" s="97"/>
      <c r="E79" s="98"/>
      <c r="F79" s="99"/>
      <c r="G79" s="99"/>
      <c r="H79" s="99"/>
    </row>
    <row r="80" spans="1:8" ht="15.5" x14ac:dyDescent="0.35">
      <c r="A80" s="100" t="s">
        <v>91</v>
      </c>
      <c r="B80" s="101">
        <f t="shared" ref="B80:H80" si="11">B62+B69+B78</f>
        <v>6642463.5800000001</v>
      </c>
      <c r="C80" s="101">
        <f t="shared" si="11"/>
        <v>0</v>
      </c>
      <c r="D80" s="101">
        <f t="shared" si="11"/>
        <v>0</v>
      </c>
      <c r="E80" s="101">
        <f t="shared" si="11"/>
        <v>6642463.5800000001</v>
      </c>
      <c r="F80" s="101">
        <f t="shared" si="11"/>
        <v>0</v>
      </c>
      <c r="G80" s="101">
        <f t="shared" si="11"/>
        <v>0</v>
      </c>
      <c r="H80" s="101">
        <f t="shared" si="11"/>
        <v>6642463.5800000001</v>
      </c>
    </row>
    <row r="81" spans="1:8" ht="15.5" x14ac:dyDescent="0.35">
      <c r="A81" s="102"/>
      <c r="B81" s="103"/>
      <c r="C81" s="103"/>
      <c r="D81" s="103"/>
      <c r="E81" s="104"/>
      <c r="F81" s="105"/>
      <c r="G81" s="105"/>
      <c r="H81" s="105"/>
    </row>
  </sheetData>
  <mergeCells count="15">
    <mergeCell ref="A59:A60"/>
    <mergeCell ref="B59:B60"/>
    <mergeCell ref="A2:B2"/>
    <mergeCell ref="C2:E2"/>
    <mergeCell ref="F2:H2"/>
    <mergeCell ref="A3:A4"/>
    <mergeCell ref="B3:B4"/>
    <mergeCell ref="A30:B30"/>
    <mergeCell ref="C30:E30"/>
    <mergeCell ref="F30:H30"/>
    <mergeCell ref="A31:A32"/>
    <mergeCell ref="B31:B32"/>
    <mergeCell ref="A58:B58"/>
    <mergeCell ref="C58:E58"/>
    <mergeCell ref="F58:H58"/>
  </mergeCells>
  <pageMargins left="0.7" right="0.7" top="0.75" bottom="0.75" header="0.3" footer="0.3"/>
  <pageSetup paperSize="8" scale="83" orientation="landscape" r:id="rId1"/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98"/>
  <sheetViews>
    <sheetView showGridLines="0" topLeftCell="A13" zoomScaleNormal="100" workbookViewId="0">
      <selection activeCell="C29" sqref="C29"/>
    </sheetView>
  </sheetViews>
  <sheetFormatPr defaultColWidth="9.08984375" defaultRowHeight="13" x14ac:dyDescent="0.3"/>
  <cols>
    <col min="1" max="1" width="5.6328125" style="5" customWidth="1"/>
    <col min="2" max="2" width="70.6328125" style="5" customWidth="1"/>
    <col min="3" max="3" width="20.6328125" style="75" customWidth="1"/>
    <col min="4" max="4" width="20.6328125" style="5" customWidth="1"/>
    <col min="5" max="5" width="17.90625" style="5" customWidth="1"/>
    <col min="6" max="6" width="18.6328125" style="5" customWidth="1"/>
    <col min="7" max="16384" width="9.08984375" style="5"/>
  </cols>
  <sheetData>
    <row r="1" spans="1:5" x14ac:dyDescent="0.3">
      <c r="A1" s="106" t="s">
        <v>0</v>
      </c>
      <c r="B1" s="107"/>
      <c r="C1" s="108">
        <v>2021</v>
      </c>
      <c r="D1" s="108">
        <v>2020</v>
      </c>
      <c r="E1" s="108" t="s">
        <v>96</v>
      </c>
    </row>
    <row r="2" spans="1:5" x14ac:dyDescent="0.3">
      <c r="A2" s="109" t="s">
        <v>1</v>
      </c>
      <c r="B2" s="7"/>
      <c r="C2" s="25">
        <f>C3+C4+C5</f>
        <v>97150000</v>
      </c>
      <c r="D2" s="25">
        <f>D3+D4+D5</f>
        <v>96598386.819999993</v>
      </c>
      <c r="E2" s="25">
        <f t="shared" ref="E2:E19" si="0">C2-D2</f>
        <v>551613.18000000715</v>
      </c>
    </row>
    <row r="3" spans="1:5" x14ac:dyDescent="0.3">
      <c r="A3" s="110"/>
      <c r="B3" s="5" t="s">
        <v>2</v>
      </c>
      <c r="C3" s="15">
        <v>97150000</v>
      </c>
      <c r="D3" s="15">
        <v>96350000</v>
      </c>
      <c r="E3" s="15">
        <f t="shared" si="0"/>
        <v>800000</v>
      </c>
    </row>
    <row r="4" spans="1:5" x14ac:dyDescent="0.3">
      <c r="A4" s="110"/>
      <c r="B4" s="5" t="s">
        <v>3</v>
      </c>
      <c r="C4" s="15">
        <v>0</v>
      </c>
      <c r="D4" s="15">
        <v>248386.82</v>
      </c>
      <c r="E4" s="15">
        <f t="shared" si="0"/>
        <v>-248386.82</v>
      </c>
    </row>
    <row r="5" spans="1:5" x14ac:dyDescent="0.3">
      <c r="A5" s="110"/>
      <c r="B5" s="5" t="s">
        <v>4</v>
      </c>
      <c r="C5" s="15">
        <v>0</v>
      </c>
      <c r="D5" s="15">
        <v>0</v>
      </c>
      <c r="E5" s="15">
        <f t="shared" si="0"/>
        <v>0</v>
      </c>
    </row>
    <row r="6" spans="1:5" x14ac:dyDescent="0.3">
      <c r="A6" s="109" t="s">
        <v>5</v>
      </c>
      <c r="B6" s="7"/>
      <c r="C6" s="25">
        <f>C7+C8+C9+C10+C11+C12+C13</f>
        <v>380473523.09000003</v>
      </c>
      <c r="D6" s="25">
        <f>D7+D8+D9+D10+D11+D12+D13</f>
        <v>349946897.10000002</v>
      </c>
      <c r="E6" s="25">
        <f t="shared" si="0"/>
        <v>30526625.99000001</v>
      </c>
    </row>
    <row r="7" spans="1:5" x14ac:dyDescent="0.3">
      <c r="A7" s="110"/>
      <c r="B7" s="5" t="s">
        <v>6</v>
      </c>
      <c r="C7" s="15">
        <v>361836665</v>
      </c>
      <c r="D7" s="15">
        <v>332995665</v>
      </c>
      <c r="E7" s="15">
        <f t="shared" si="0"/>
        <v>28841000</v>
      </c>
    </row>
    <row r="8" spans="1:5" x14ac:dyDescent="0.3">
      <c r="A8" s="110"/>
      <c r="B8" s="5" t="s">
        <v>7</v>
      </c>
      <c r="C8" s="15">
        <v>5519000</v>
      </c>
      <c r="D8" s="15">
        <v>5261076</v>
      </c>
      <c r="E8" s="15">
        <f t="shared" si="0"/>
        <v>257924</v>
      </c>
    </row>
    <row r="9" spans="1:5" x14ac:dyDescent="0.3">
      <c r="A9" s="110"/>
      <c r="B9" s="5" t="s">
        <v>8</v>
      </c>
      <c r="C9" s="15">
        <v>0</v>
      </c>
      <c r="D9" s="15">
        <v>0</v>
      </c>
      <c r="E9" s="15">
        <f t="shared" si="0"/>
        <v>0</v>
      </c>
    </row>
    <row r="10" spans="1:5" x14ac:dyDescent="0.3">
      <c r="A10" s="110"/>
      <c r="B10" s="5" t="s">
        <v>9</v>
      </c>
      <c r="C10" s="15">
        <v>0</v>
      </c>
      <c r="D10" s="15">
        <v>0</v>
      </c>
      <c r="E10" s="15">
        <f t="shared" si="0"/>
        <v>0</v>
      </c>
    </row>
    <row r="11" spans="1:5" x14ac:dyDescent="0.3">
      <c r="A11" s="110"/>
      <c r="B11" s="5" t="s">
        <v>10</v>
      </c>
      <c r="C11" s="15">
        <v>19936.37</v>
      </c>
      <c r="D11" s="15">
        <v>57598.37</v>
      </c>
      <c r="E11" s="15">
        <f t="shared" si="0"/>
        <v>-37662</v>
      </c>
    </row>
    <row r="12" spans="1:5" x14ac:dyDescent="0.3">
      <c r="A12" s="110"/>
      <c r="B12" s="5" t="s">
        <v>11</v>
      </c>
      <c r="C12" s="15">
        <v>1092797.98</v>
      </c>
      <c r="D12" s="15">
        <v>1355085.79</v>
      </c>
      <c r="E12" s="15">
        <f t="shared" si="0"/>
        <v>-262287.81000000006</v>
      </c>
    </row>
    <row r="13" spans="1:5" x14ac:dyDescent="0.3">
      <c r="A13" s="110"/>
      <c r="B13" s="5" t="s">
        <v>12</v>
      </c>
      <c r="C13" s="15">
        <v>12005123.74</v>
      </c>
      <c r="D13" s="15">
        <v>10277471.939999999</v>
      </c>
      <c r="E13" s="15">
        <f t="shared" si="0"/>
        <v>1727651.8000000007</v>
      </c>
    </row>
    <row r="14" spans="1:5" x14ac:dyDescent="0.3">
      <c r="A14" s="109" t="s">
        <v>13</v>
      </c>
      <c r="B14" s="7"/>
      <c r="C14" s="25">
        <v>0</v>
      </c>
      <c r="D14" s="25">
        <v>0</v>
      </c>
      <c r="E14" s="25">
        <f t="shared" si="0"/>
        <v>0</v>
      </c>
    </row>
    <row r="15" spans="1:5" x14ac:dyDescent="0.3">
      <c r="A15" s="109" t="s">
        <v>14</v>
      </c>
      <c r="B15" s="7"/>
      <c r="C15" s="25">
        <v>10630844.76</v>
      </c>
      <c r="D15" s="25">
        <v>10435135.960000001</v>
      </c>
      <c r="E15" s="25">
        <f t="shared" si="0"/>
        <v>195708.79999999888</v>
      </c>
    </row>
    <row r="16" spans="1:5" x14ac:dyDescent="0.3">
      <c r="A16" s="109" t="s">
        <v>15</v>
      </c>
      <c r="B16" s="7"/>
      <c r="C16" s="25">
        <v>7304662</v>
      </c>
      <c r="D16" s="25">
        <v>10750944</v>
      </c>
      <c r="E16" s="25">
        <f t="shared" si="0"/>
        <v>-3446282</v>
      </c>
    </row>
    <row r="17" spans="1:5" x14ac:dyDescent="0.3">
      <c r="A17" s="109"/>
      <c r="B17" s="7" t="s">
        <v>16</v>
      </c>
      <c r="C17" s="25">
        <v>580000</v>
      </c>
      <c r="D17" s="25">
        <v>3325450</v>
      </c>
      <c r="E17" s="25">
        <f t="shared" si="0"/>
        <v>-2745450</v>
      </c>
    </row>
    <row r="18" spans="1:5" x14ac:dyDescent="0.3">
      <c r="A18" s="109" t="s">
        <v>17</v>
      </c>
      <c r="B18" s="7"/>
      <c r="C18" s="25">
        <v>0</v>
      </c>
      <c r="D18" s="25">
        <v>0</v>
      </c>
      <c r="E18" s="25">
        <f t="shared" si="0"/>
        <v>0</v>
      </c>
    </row>
    <row r="19" spans="1:5" x14ac:dyDescent="0.3">
      <c r="A19" s="111" t="s">
        <v>18</v>
      </c>
      <c r="B19" s="46"/>
      <c r="C19" s="8">
        <v>0</v>
      </c>
      <c r="D19" s="8">
        <v>0</v>
      </c>
      <c r="E19" s="8">
        <f t="shared" si="0"/>
        <v>0</v>
      </c>
    </row>
    <row r="20" spans="1:5" x14ac:dyDescent="0.3">
      <c r="A20" s="112"/>
      <c r="B20" s="28"/>
      <c r="C20" s="113"/>
      <c r="D20" s="113"/>
      <c r="E20" s="113"/>
    </row>
    <row r="21" spans="1:5" x14ac:dyDescent="0.3">
      <c r="A21" s="114" t="s">
        <v>19</v>
      </c>
      <c r="B21" s="32"/>
      <c r="C21" s="115">
        <f>C2+C6+C14+C15+C16+C18+C19</f>
        <v>495559029.85000002</v>
      </c>
      <c r="D21" s="115">
        <f>D2+D6+D14+D15+D16+D18+D19</f>
        <v>467731363.88</v>
      </c>
      <c r="E21" s="115">
        <f>E2+E6+E14+E15+E16+E18+E19</f>
        <v>27827665.970000014</v>
      </c>
    </row>
    <row r="22" spans="1:5" x14ac:dyDescent="0.3">
      <c r="A22" s="114"/>
      <c r="B22" s="32"/>
      <c r="C22" s="116"/>
      <c r="D22" s="116"/>
      <c r="E22" s="116"/>
    </row>
    <row r="23" spans="1:5" x14ac:dyDescent="0.3">
      <c r="A23" s="106" t="s">
        <v>20</v>
      </c>
      <c r="B23" s="117"/>
      <c r="C23" s="118"/>
      <c r="D23" s="118"/>
      <c r="E23" s="118"/>
    </row>
    <row r="24" spans="1:5" x14ac:dyDescent="0.3">
      <c r="A24" s="119" t="s">
        <v>21</v>
      </c>
      <c r="B24" s="120"/>
      <c r="C24" s="23">
        <f>C25+C31</f>
        <v>266497806.80999997</v>
      </c>
      <c r="D24" s="23">
        <f>D25+D31</f>
        <v>257183856.19999999</v>
      </c>
      <c r="E24" s="23">
        <f>C24-D24</f>
        <v>9313950.6099999845</v>
      </c>
    </row>
    <row r="25" spans="1:5" x14ac:dyDescent="0.3">
      <c r="A25" s="110"/>
      <c r="B25" s="5" t="s">
        <v>22</v>
      </c>
      <c r="C25" s="15">
        <f>C26+C27+C28+C29+C30</f>
        <v>189531111.17999998</v>
      </c>
      <c r="D25" s="15">
        <f>D26+D27+D28+D29+D30</f>
        <v>179921482.19999999</v>
      </c>
      <c r="E25" s="15">
        <f>C25-D25</f>
        <v>9609628.9799999893</v>
      </c>
    </row>
    <row r="26" spans="1:5" x14ac:dyDescent="0.3">
      <c r="A26" s="110"/>
      <c r="B26" s="5" t="s">
        <v>23</v>
      </c>
      <c r="C26" s="15">
        <v>177224727.91999999</v>
      </c>
      <c r="D26" s="15">
        <v>167881884.38</v>
      </c>
      <c r="E26" s="15">
        <f t="shared" ref="E26:E31" si="1">C26-D26</f>
        <v>9342843.5399999917</v>
      </c>
    </row>
    <row r="27" spans="1:5" x14ac:dyDescent="0.3">
      <c r="A27" s="110"/>
      <c r="B27" s="5" t="s">
        <v>24</v>
      </c>
      <c r="C27" s="15">
        <v>7878008.5599999996</v>
      </c>
      <c r="D27" s="15">
        <v>7746434.4199999999</v>
      </c>
      <c r="E27" s="15">
        <f t="shared" si="1"/>
        <v>131574.13999999966</v>
      </c>
    </row>
    <row r="28" spans="1:5" x14ac:dyDescent="0.3">
      <c r="A28" s="110"/>
      <c r="B28" s="5" t="s">
        <v>25</v>
      </c>
      <c r="C28" s="15">
        <v>2339125.7000000002</v>
      </c>
      <c r="D28" s="15">
        <v>2498963.4</v>
      </c>
      <c r="E28" s="15">
        <f t="shared" si="1"/>
        <v>-159837.69999999972</v>
      </c>
    </row>
    <row r="29" spans="1:5" x14ac:dyDescent="0.3">
      <c r="A29" s="110"/>
      <c r="B29" s="5" t="s">
        <v>26</v>
      </c>
      <c r="C29" s="15">
        <v>959249</v>
      </c>
      <c r="D29" s="15">
        <v>984000</v>
      </c>
      <c r="E29" s="15">
        <f t="shared" si="1"/>
        <v>-24751</v>
      </c>
    </row>
    <row r="30" spans="1:5" x14ac:dyDescent="0.3">
      <c r="A30" s="110"/>
      <c r="B30" s="5" t="s">
        <v>27</v>
      </c>
      <c r="C30" s="15">
        <v>1130000</v>
      </c>
      <c r="D30" s="15">
        <v>810200</v>
      </c>
      <c r="E30" s="15">
        <f t="shared" si="1"/>
        <v>319800</v>
      </c>
    </row>
    <row r="31" spans="1:5" x14ac:dyDescent="0.3">
      <c r="A31" s="110"/>
      <c r="B31" s="5" t="s">
        <v>28</v>
      </c>
      <c r="C31" s="15">
        <v>76966695.629999995</v>
      </c>
      <c r="D31" s="15">
        <v>77262374</v>
      </c>
      <c r="E31" s="15">
        <f t="shared" si="1"/>
        <v>-295678.37000000477</v>
      </c>
    </row>
    <row r="32" spans="1:5" x14ac:dyDescent="0.3">
      <c r="A32" s="109" t="s">
        <v>29</v>
      </c>
      <c r="B32" s="7"/>
      <c r="C32" s="25">
        <f>C33+C34+C35+C36+C37+C38+C39+C40+C41+C42+C43+C44</f>
        <v>202635334.87</v>
      </c>
      <c r="D32" s="25">
        <f>D33+D34+D35+D36+D37+D38+D39+D40+D41+D42+D43+D44</f>
        <v>186360256.92000002</v>
      </c>
      <c r="E32" s="25">
        <f>C32-D32</f>
        <v>16275077.949999988</v>
      </c>
    </row>
    <row r="33" spans="1:5" x14ac:dyDescent="0.3">
      <c r="A33" s="110"/>
      <c r="B33" s="5" t="s">
        <v>30</v>
      </c>
      <c r="C33" s="15">
        <v>80850297.030000001</v>
      </c>
      <c r="D33" s="15">
        <v>69691596.230000004</v>
      </c>
      <c r="E33" s="15">
        <f>C33-D33</f>
        <v>11158700.799999997</v>
      </c>
    </row>
    <row r="34" spans="1:5" x14ac:dyDescent="0.3">
      <c r="A34" s="110"/>
      <c r="B34" s="5" t="s">
        <v>31</v>
      </c>
      <c r="C34" s="15">
        <v>14910469.43</v>
      </c>
      <c r="D34" s="15">
        <v>14916760.630000001</v>
      </c>
      <c r="E34" s="15">
        <f t="shared" ref="E34:E51" si="2">C34-D34</f>
        <v>-6291.2000000011176</v>
      </c>
    </row>
    <row r="35" spans="1:5" x14ac:dyDescent="0.3">
      <c r="A35" s="110"/>
      <c r="B35" s="5" t="s">
        <v>32</v>
      </c>
      <c r="C35" s="15">
        <v>498000</v>
      </c>
      <c r="D35" s="15">
        <v>238041.15</v>
      </c>
      <c r="E35" s="15">
        <f t="shared" si="2"/>
        <v>259958.85</v>
      </c>
    </row>
    <row r="36" spans="1:5" x14ac:dyDescent="0.3">
      <c r="A36" s="110"/>
      <c r="B36" s="5" t="s">
        <v>33</v>
      </c>
      <c r="C36" s="15">
        <v>0</v>
      </c>
      <c r="D36" s="15">
        <v>0</v>
      </c>
      <c r="E36" s="15">
        <f t="shared" si="2"/>
        <v>0</v>
      </c>
    </row>
    <row r="37" spans="1:5" x14ac:dyDescent="0.3">
      <c r="A37" s="110"/>
      <c r="B37" s="5" t="s">
        <v>34</v>
      </c>
      <c r="C37" s="15">
        <v>7400190.8899999997</v>
      </c>
      <c r="D37" s="15">
        <v>7621986.2800000003</v>
      </c>
      <c r="E37" s="15">
        <f t="shared" si="2"/>
        <v>-221795.3900000006</v>
      </c>
    </row>
    <row r="38" spans="1:5" x14ac:dyDescent="0.3">
      <c r="A38" s="110"/>
      <c r="B38" s="5" t="s">
        <v>35</v>
      </c>
      <c r="C38" s="15">
        <v>0</v>
      </c>
      <c r="D38" s="15">
        <v>0</v>
      </c>
      <c r="E38" s="15">
        <f t="shared" si="2"/>
        <v>0</v>
      </c>
    </row>
    <row r="39" spans="1:5" x14ac:dyDescent="0.3">
      <c r="A39" s="110"/>
      <c r="B39" s="5" t="s">
        <v>36</v>
      </c>
      <c r="C39" s="15">
        <v>5598263.8700000001</v>
      </c>
      <c r="D39" s="15">
        <v>5015855.0199999996</v>
      </c>
      <c r="E39" s="15">
        <f t="shared" si="2"/>
        <v>582408.85000000056</v>
      </c>
    </row>
    <row r="40" spans="1:5" x14ac:dyDescent="0.3">
      <c r="A40" s="110"/>
      <c r="B40" s="5" t="s">
        <v>37</v>
      </c>
      <c r="C40" s="15">
        <v>60890193.020000003</v>
      </c>
      <c r="D40" s="15">
        <v>60328561.229999997</v>
      </c>
      <c r="E40" s="15">
        <f t="shared" si="2"/>
        <v>561631.79000000656</v>
      </c>
    </row>
    <row r="41" spans="1:5" x14ac:dyDescent="0.3">
      <c r="A41" s="110"/>
      <c r="B41" s="5" t="s">
        <v>38</v>
      </c>
      <c r="C41" s="15">
        <v>1722664.12</v>
      </c>
      <c r="D41" s="15">
        <v>1951741.49</v>
      </c>
      <c r="E41" s="15">
        <f t="shared" si="2"/>
        <v>-229077.36999999988</v>
      </c>
    </row>
    <row r="42" spans="1:5" x14ac:dyDescent="0.3">
      <c r="A42" s="110"/>
      <c r="B42" s="5" t="s">
        <v>39</v>
      </c>
      <c r="C42" s="15">
        <v>0</v>
      </c>
      <c r="D42" s="15">
        <v>0</v>
      </c>
      <c r="E42" s="15">
        <f t="shared" si="2"/>
        <v>0</v>
      </c>
    </row>
    <row r="43" spans="1:5" x14ac:dyDescent="0.3">
      <c r="A43" s="110"/>
      <c r="B43" s="5" t="s">
        <v>40</v>
      </c>
      <c r="C43" s="15">
        <v>12263684.529999999</v>
      </c>
      <c r="D43" s="15">
        <v>8292229.8600000003</v>
      </c>
      <c r="E43" s="15">
        <f t="shared" si="2"/>
        <v>3971454.669999999</v>
      </c>
    </row>
    <row r="44" spans="1:5" x14ac:dyDescent="0.3">
      <c r="A44" s="110"/>
      <c r="B44" s="5" t="s">
        <v>41</v>
      </c>
      <c r="C44" s="15">
        <v>18501571.98</v>
      </c>
      <c r="D44" s="15">
        <v>18303485.030000001</v>
      </c>
      <c r="E44" s="15">
        <f t="shared" si="2"/>
        <v>198086.94999999925</v>
      </c>
    </row>
    <row r="45" spans="1:5" x14ac:dyDescent="0.3">
      <c r="A45" s="109" t="s">
        <v>42</v>
      </c>
      <c r="B45" s="7"/>
      <c r="C45" s="25">
        <f>C46+C47+C48+C49</f>
        <v>7021039</v>
      </c>
      <c r="D45" s="25">
        <f>D46+D47+D48+D49</f>
        <v>6271050.25</v>
      </c>
      <c r="E45" s="25">
        <f t="shared" si="2"/>
        <v>749988.75</v>
      </c>
    </row>
    <row r="46" spans="1:5" x14ac:dyDescent="0.3">
      <c r="A46" s="110"/>
      <c r="B46" s="5" t="s">
        <v>43</v>
      </c>
      <c r="C46" s="15">
        <v>126553</v>
      </c>
      <c r="D46" s="15">
        <v>191109</v>
      </c>
      <c r="E46" s="15">
        <f t="shared" si="2"/>
        <v>-64556</v>
      </c>
    </row>
    <row r="47" spans="1:5" x14ac:dyDescent="0.3">
      <c r="A47" s="110"/>
      <c r="B47" s="5" t="s">
        <v>44</v>
      </c>
      <c r="C47" s="15">
        <v>6894486</v>
      </c>
      <c r="D47" s="15">
        <v>6079941.25</v>
      </c>
      <c r="E47" s="15">
        <f t="shared" si="2"/>
        <v>814544.75</v>
      </c>
    </row>
    <row r="48" spans="1:5" x14ac:dyDescent="0.3">
      <c r="A48" s="110"/>
      <c r="B48" s="5" t="s">
        <v>45</v>
      </c>
      <c r="C48" s="15">
        <v>0</v>
      </c>
      <c r="D48" s="15">
        <v>0</v>
      </c>
      <c r="E48" s="15">
        <f t="shared" si="2"/>
        <v>0</v>
      </c>
    </row>
    <row r="49" spans="1:5" x14ac:dyDescent="0.3">
      <c r="A49" s="110"/>
      <c r="B49" s="5" t="s">
        <v>46</v>
      </c>
      <c r="C49" s="15">
        <v>0</v>
      </c>
      <c r="D49" s="15">
        <v>0</v>
      </c>
      <c r="E49" s="15">
        <f t="shared" si="2"/>
        <v>0</v>
      </c>
    </row>
    <row r="50" spans="1:5" x14ac:dyDescent="0.3">
      <c r="A50" s="109" t="s">
        <v>47</v>
      </c>
      <c r="B50" s="7"/>
      <c r="C50" s="25">
        <v>0</v>
      </c>
      <c r="D50" s="25">
        <v>0</v>
      </c>
      <c r="E50" s="25">
        <f t="shared" si="2"/>
        <v>0</v>
      </c>
    </row>
    <row r="51" spans="1:5" x14ac:dyDescent="0.3">
      <c r="A51" s="111" t="s">
        <v>48</v>
      </c>
      <c r="B51" s="46"/>
      <c r="C51" s="8">
        <v>2090218</v>
      </c>
      <c r="D51" s="8">
        <v>1260400</v>
      </c>
      <c r="E51" s="8">
        <f t="shared" si="2"/>
        <v>829818</v>
      </c>
    </row>
    <row r="52" spans="1:5" x14ac:dyDescent="0.3">
      <c r="A52" s="112"/>
      <c r="B52" s="28"/>
      <c r="C52" s="113"/>
      <c r="D52" s="113"/>
      <c r="E52" s="113"/>
    </row>
    <row r="53" spans="1:5" x14ac:dyDescent="0.3">
      <c r="A53" s="114" t="s">
        <v>49</v>
      </c>
      <c r="B53" s="32"/>
      <c r="C53" s="115">
        <f>C24+C32+C45+C50+C51</f>
        <v>478244398.67999995</v>
      </c>
      <c r="D53" s="115">
        <f>D24+D32+D45+D50+D51</f>
        <v>451075563.37</v>
      </c>
      <c r="E53" s="115">
        <f>E24+E32+E45+E50+E51</f>
        <v>27168835.309999973</v>
      </c>
    </row>
    <row r="54" spans="1:5" x14ac:dyDescent="0.3">
      <c r="A54" s="121"/>
      <c r="B54" s="32"/>
      <c r="C54" s="116"/>
      <c r="D54" s="116"/>
      <c r="E54" s="116"/>
    </row>
    <row r="55" spans="1:5" x14ac:dyDescent="0.3">
      <c r="A55" s="112"/>
      <c r="B55" s="28"/>
      <c r="C55" s="113"/>
      <c r="D55" s="113"/>
      <c r="E55" s="113"/>
    </row>
    <row r="56" spans="1:5" x14ac:dyDescent="0.3">
      <c r="A56" s="122" t="s">
        <v>50</v>
      </c>
      <c r="B56" s="32"/>
      <c r="C56" s="115">
        <f>C21-C53</f>
        <v>17314631.170000076</v>
      </c>
      <c r="D56" s="115">
        <f>D21-D53</f>
        <v>16655800.50999999</v>
      </c>
      <c r="E56" s="115">
        <f>E21-E53</f>
        <v>658830.66000004113</v>
      </c>
    </row>
    <row r="57" spans="1:5" x14ac:dyDescent="0.3">
      <c r="A57" s="123"/>
      <c r="B57" s="37"/>
      <c r="C57" s="124"/>
      <c r="D57" s="124"/>
      <c r="E57" s="124"/>
    </row>
    <row r="58" spans="1:5" x14ac:dyDescent="0.3">
      <c r="A58" s="125" t="s">
        <v>51</v>
      </c>
      <c r="B58" s="53"/>
      <c r="C58" s="126">
        <f>+C59+C60+C61</f>
        <v>-60550</v>
      </c>
      <c r="D58" s="126">
        <f>+D59+D60+D61</f>
        <v>-80400</v>
      </c>
      <c r="E58" s="126">
        <f>+E59+E60+E61</f>
        <v>19850</v>
      </c>
    </row>
    <row r="59" spans="1:5" x14ac:dyDescent="0.3">
      <c r="A59" s="110"/>
      <c r="B59" s="5" t="s">
        <v>52</v>
      </c>
      <c r="C59" s="15">
        <v>15000</v>
      </c>
      <c r="D59" s="15">
        <v>15000</v>
      </c>
      <c r="E59" s="15">
        <f t="shared" ref="E59:E64" si="3">C59-D59</f>
        <v>0</v>
      </c>
    </row>
    <row r="60" spans="1:5" x14ac:dyDescent="0.3">
      <c r="A60" s="110"/>
      <c r="B60" s="5" t="s">
        <v>53</v>
      </c>
      <c r="C60" s="15">
        <v>-75550</v>
      </c>
      <c r="D60" s="15">
        <v>-95400</v>
      </c>
      <c r="E60" s="15">
        <f t="shared" si="3"/>
        <v>19850</v>
      </c>
    </row>
    <row r="61" spans="1:5" x14ac:dyDescent="0.3">
      <c r="A61" s="110"/>
      <c r="B61" s="5" t="s">
        <v>54</v>
      </c>
      <c r="C61" s="15">
        <v>0</v>
      </c>
      <c r="D61" s="15">
        <v>0</v>
      </c>
      <c r="E61" s="15">
        <f t="shared" si="3"/>
        <v>0</v>
      </c>
    </row>
    <row r="62" spans="1:5" x14ac:dyDescent="0.3">
      <c r="A62" s="106" t="s">
        <v>55</v>
      </c>
      <c r="B62" s="56"/>
      <c r="C62" s="127">
        <f>C63+C64</f>
        <v>0</v>
      </c>
      <c r="D62" s="127">
        <f>D63+D64</f>
        <v>0</v>
      </c>
      <c r="E62" s="127">
        <f t="shared" si="3"/>
        <v>0</v>
      </c>
    </row>
    <row r="63" spans="1:5" x14ac:dyDescent="0.3">
      <c r="A63" s="110"/>
      <c r="B63" s="5" t="s">
        <v>56</v>
      </c>
      <c r="C63" s="15">
        <v>0</v>
      </c>
      <c r="D63" s="15">
        <v>0</v>
      </c>
      <c r="E63" s="15">
        <f t="shared" si="3"/>
        <v>0</v>
      </c>
    </row>
    <row r="64" spans="1:5" x14ac:dyDescent="0.3">
      <c r="A64" s="110"/>
      <c r="B64" s="5" t="s">
        <v>57</v>
      </c>
      <c r="C64" s="15">
        <v>0</v>
      </c>
      <c r="D64" s="15">
        <v>0</v>
      </c>
      <c r="E64" s="15">
        <f t="shared" si="3"/>
        <v>0</v>
      </c>
    </row>
    <row r="65" spans="1:5" x14ac:dyDescent="0.3">
      <c r="A65" s="106" t="s">
        <v>58</v>
      </c>
      <c r="B65" s="56"/>
      <c r="C65" s="127">
        <f>C66+C67</f>
        <v>0</v>
      </c>
      <c r="D65" s="127">
        <f>D66+D67</f>
        <v>0</v>
      </c>
      <c r="E65" s="127">
        <f>E66+E67</f>
        <v>0</v>
      </c>
    </row>
    <row r="66" spans="1:5" x14ac:dyDescent="0.3">
      <c r="A66" s="110"/>
      <c r="B66" s="5" t="s">
        <v>59</v>
      </c>
      <c r="C66" s="15">
        <v>0</v>
      </c>
      <c r="D66" s="15">
        <v>0</v>
      </c>
      <c r="E66" s="15">
        <f>C66-D66</f>
        <v>0</v>
      </c>
    </row>
    <row r="67" spans="1:5" x14ac:dyDescent="0.3">
      <c r="A67" s="110"/>
      <c r="B67" s="5" t="s">
        <v>60</v>
      </c>
      <c r="C67" s="15">
        <v>0</v>
      </c>
      <c r="D67" s="15">
        <v>0</v>
      </c>
      <c r="E67" s="15">
        <f>C67-D67</f>
        <v>0</v>
      </c>
    </row>
    <row r="68" spans="1:5" x14ac:dyDescent="0.3">
      <c r="A68" s="106" t="s">
        <v>61</v>
      </c>
      <c r="B68" s="56"/>
      <c r="C68" s="127">
        <v>17183628.48</v>
      </c>
      <c r="D68" s="127">
        <v>16556660.23</v>
      </c>
      <c r="E68" s="127">
        <f>C68-D68</f>
        <v>626968.25</v>
      </c>
    </row>
    <row r="69" spans="1:5" x14ac:dyDescent="0.3">
      <c r="A69" s="128"/>
      <c r="B69" s="58"/>
      <c r="C69" s="60"/>
      <c r="D69" s="60"/>
      <c r="E69" s="60"/>
    </row>
    <row r="70" spans="1:5" x14ac:dyDescent="0.3">
      <c r="A70" s="129" t="s">
        <v>62</v>
      </c>
      <c r="B70" s="63"/>
      <c r="C70" s="64">
        <f>C56+C58-C62+C65-C68</f>
        <v>70452.690000075847</v>
      </c>
      <c r="D70" s="64">
        <f>D56+D58-D62+D65-D68</f>
        <v>18740.279999990016</v>
      </c>
      <c r="E70" s="64">
        <f>E56+E58-E62+E65-E68</f>
        <v>51712.410000041127</v>
      </c>
    </row>
    <row r="71" spans="1:5" x14ac:dyDescent="0.3">
      <c r="A71" s="70"/>
      <c r="B71" s="53"/>
      <c r="C71" s="67"/>
      <c r="D71" s="67"/>
      <c r="E71" s="67"/>
    </row>
    <row r="72" spans="1:5" x14ac:dyDescent="0.3">
      <c r="A72" s="41" t="s">
        <v>97</v>
      </c>
      <c r="B72" s="41"/>
      <c r="C72" s="42">
        <v>70452.69</v>
      </c>
      <c r="D72" s="42">
        <v>18740.28</v>
      </c>
      <c r="E72" s="42">
        <f>C72-D72</f>
        <v>51712.41</v>
      </c>
    </row>
    <row r="73" spans="1:5" x14ac:dyDescent="0.3">
      <c r="A73" s="130" t="s">
        <v>64</v>
      </c>
      <c r="B73" s="41"/>
      <c r="C73" s="127">
        <f>C70-C72</f>
        <v>7.5844582170248032E-8</v>
      </c>
      <c r="D73" s="127">
        <f>D70-D72</f>
        <v>-9.9826138466596603E-9</v>
      </c>
      <c r="E73" s="127">
        <f>E70-E72</f>
        <v>4.1123712435364723E-8</v>
      </c>
    </row>
    <row r="79" spans="1:5" x14ac:dyDescent="0.3">
      <c r="D79" s="75"/>
    </row>
    <row r="80" spans="1:5" x14ac:dyDescent="0.3">
      <c r="D80" s="75"/>
    </row>
    <row r="81" spans="4:4" x14ac:dyDescent="0.3">
      <c r="D81" s="75"/>
    </row>
    <row r="82" spans="4:4" x14ac:dyDescent="0.3">
      <c r="D82" s="75"/>
    </row>
    <row r="83" spans="4:4" x14ac:dyDescent="0.3">
      <c r="D83" s="75"/>
    </row>
    <row r="84" spans="4:4" x14ac:dyDescent="0.3">
      <c r="D84" s="75"/>
    </row>
    <row r="85" spans="4:4" x14ac:dyDescent="0.3">
      <c r="D85" s="75"/>
    </row>
    <row r="86" spans="4:4" x14ac:dyDescent="0.3">
      <c r="D86" s="75"/>
    </row>
    <row r="98" spans="4:4" x14ac:dyDescent="0.3">
      <c r="D98" s="35"/>
    </row>
  </sheetData>
  <printOptions gridLines="1"/>
  <pageMargins left="0.7" right="0.7" top="0.75" bottom="0.75" header="0.3" footer="0.3"/>
  <pageSetup paperSize="9" scale="64" orientation="portrait" r:id="rId1"/>
  <rowBreaks count="1" manualBreakCount="1">
    <brk id="73" max="4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74"/>
  <sheetViews>
    <sheetView showGridLines="0" zoomScaleNormal="100" workbookViewId="0">
      <selection activeCell="C7" sqref="C7"/>
    </sheetView>
  </sheetViews>
  <sheetFormatPr defaultColWidth="9.08984375" defaultRowHeight="13" x14ac:dyDescent="0.3"/>
  <cols>
    <col min="1" max="1" width="5" style="5" customWidth="1"/>
    <col min="2" max="2" width="69.90625" style="5" customWidth="1"/>
    <col min="3" max="5" width="21.453125" style="75" customWidth="1"/>
    <col min="6" max="7" width="14" style="5" bestFit="1" customWidth="1"/>
    <col min="8" max="16384" width="9.08984375" style="5"/>
  </cols>
  <sheetData>
    <row r="1" spans="1:5" ht="13.5" thickTop="1" x14ac:dyDescent="0.3">
      <c r="A1" s="1" t="s">
        <v>0</v>
      </c>
      <c r="B1" s="2"/>
      <c r="C1" s="3">
        <v>2021</v>
      </c>
      <c r="D1" s="3">
        <v>2022</v>
      </c>
      <c r="E1" s="4">
        <v>2023</v>
      </c>
    </row>
    <row r="2" spans="1:5" x14ac:dyDescent="0.3">
      <c r="A2" s="6" t="s">
        <v>1</v>
      </c>
      <c r="B2" s="7"/>
      <c r="C2" s="8">
        <f>C3+C4+C5</f>
        <v>97150000</v>
      </c>
      <c r="D2" s="8">
        <f>D3+D4+D5</f>
        <v>96550000</v>
      </c>
      <c r="E2" s="9">
        <f>E3+E4+E5</f>
        <v>96450000</v>
      </c>
    </row>
    <row r="3" spans="1:5" x14ac:dyDescent="0.3">
      <c r="A3" s="10"/>
      <c r="B3" s="11" t="s">
        <v>2</v>
      </c>
      <c r="C3" s="12">
        <v>97150000</v>
      </c>
      <c r="D3" s="12">
        <v>96550000</v>
      </c>
      <c r="E3" s="13">
        <v>96450000</v>
      </c>
    </row>
    <row r="4" spans="1:5" x14ac:dyDescent="0.3">
      <c r="A4" s="14"/>
      <c r="B4" s="5" t="s">
        <v>3</v>
      </c>
      <c r="C4" s="15">
        <v>0</v>
      </c>
      <c r="D4" s="15">
        <v>0</v>
      </c>
      <c r="E4" s="16">
        <v>0</v>
      </c>
    </row>
    <row r="5" spans="1:5" x14ac:dyDescent="0.3">
      <c r="A5" s="17"/>
      <c r="B5" s="18" t="s">
        <v>4</v>
      </c>
      <c r="C5" s="19">
        <v>0</v>
      </c>
      <c r="D5" s="19">
        <v>0</v>
      </c>
      <c r="E5" s="20">
        <v>0</v>
      </c>
    </row>
    <row r="6" spans="1:5" x14ac:dyDescent="0.3">
      <c r="A6" s="6" t="s">
        <v>5</v>
      </c>
      <c r="B6" s="7"/>
      <c r="C6" s="21">
        <f>C7+C8+C9+C10+C11+C12+C13</f>
        <v>380473523.09000003</v>
      </c>
      <c r="D6" s="21">
        <f>D7+D8+D9+D10+D11+D12+D13</f>
        <v>368236720.78000003</v>
      </c>
      <c r="E6" s="22">
        <f>E7+E8+E9+E10+E11+E12+E13</f>
        <v>349145533.13999999</v>
      </c>
    </row>
    <row r="7" spans="1:5" x14ac:dyDescent="0.3">
      <c r="A7" s="10"/>
      <c r="B7" s="11" t="s">
        <v>6</v>
      </c>
      <c r="C7" s="12">
        <v>361836665</v>
      </c>
      <c r="D7" s="12">
        <v>353454665</v>
      </c>
      <c r="E7" s="13">
        <v>336888670</v>
      </c>
    </row>
    <row r="8" spans="1:5" x14ac:dyDescent="0.3">
      <c r="A8" s="14"/>
      <c r="B8" s="5" t="s">
        <v>7</v>
      </c>
      <c r="C8" s="15">
        <v>5519000</v>
      </c>
      <c r="D8" s="15">
        <v>5339000</v>
      </c>
      <c r="E8" s="16">
        <v>4844833</v>
      </c>
    </row>
    <row r="9" spans="1:5" x14ac:dyDescent="0.3">
      <c r="A9" s="14"/>
      <c r="B9" s="5" t="s">
        <v>8</v>
      </c>
      <c r="C9" s="15">
        <v>0</v>
      </c>
      <c r="D9" s="15">
        <v>0</v>
      </c>
      <c r="E9" s="16">
        <v>0</v>
      </c>
    </row>
    <row r="10" spans="1:5" x14ac:dyDescent="0.3">
      <c r="A10" s="14"/>
      <c r="B10" s="5" t="s">
        <v>9</v>
      </c>
      <c r="C10" s="15">
        <v>0</v>
      </c>
      <c r="D10" s="15">
        <v>0</v>
      </c>
      <c r="E10" s="16">
        <v>0</v>
      </c>
    </row>
    <row r="11" spans="1:5" x14ac:dyDescent="0.3">
      <c r="A11" s="14"/>
      <c r="B11" s="5" t="s">
        <v>10</v>
      </c>
      <c r="C11" s="15">
        <v>19936.37</v>
      </c>
      <c r="D11" s="15">
        <v>0</v>
      </c>
      <c r="E11" s="16">
        <v>0</v>
      </c>
    </row>
    <row r="12" spans="1:5" x14ac:dyDescent="0.3">
      <c r="A12" s="14"/>
      <c r="B12" s="5" t="s">
        <v>11</v>
      </c>
      <c r="C12" s="15">
        <v>1092797.98</v>
      </c>
      <c r="D12" s="15">
        <v>891710.06</v>
      </c>
      <c r="E12" s="16">
        <v>399573</v>
      </c>
    </row>
    <row r="13" spans="1:5" x14ac:dyDescent="0.3">
      <c r="A13" s="17"/>
      <c r="B13" s="18" t="s">
        <v>12</v>
      </c>
      <c r="C13" s="19">
        <v>12005123.74</v>
      </c>
      <c r="D13" s="19">
        <v>8551345.7200000007</v>
      </c>
      <c r="E13" s="20">
        <v>7012457.1399999997</v>
      </c>
    </row>
    <row r="14" spans="1:5" x14ac:dyDescent="0.3">
      <c r="A14" s="6" t="s">
        <v>13</v>
      </c>
      <c r="B14" s="7"/>
      <c r="C14" s="23">
        <v>0</v>
      </c>
      <c r="D14" s="23">
        <v>0</v>
      </c>
      <c r="E14" s="24">
        <v>0</v>
      </c>
    </row>
    <row r="15" spans="1:5" x14ac:dyDescent="0.3">
      <c r="A15" s="6" t="s">
        <v>14</v>
      </c>
      <c r="B15" s="7"/>
      <c r="C15" s="25">
        <v>10630844.76</v>
      </c>
      <c r="D15" s="25">
        <v>10930844.76</v>
      </c>
      <c r="E15" s="26">
        <v>10930844.76</v>
      </c>
    </row>
    <row r="16" spans="1:5" x14ac:dyDescent="0.3">
      <c r="A16" s="6" t="s">
        <v>15</v>
      </c>
      <c r="B16" s="7"/>
      <c r="C16" s="25">
        <v>7304662</v>
      </c>
      <c r="D16" s="25">
        <v>6644293</v>
      </c>
      <c r="E16" s="26">
        <v>6268747</v>
      </c>
    </row>
    <row r="17" spans="1:7" x14ac:dyDescent="0.3">
      <c r="A17" s="6"/>
      <c r="B17" s="7" t="s">
        <v>16</v>
      </c>
      <c r="C17" s="25">
        <v>580000</v>
      </c>
      <c r="D17" s="25">
        <v>150000</v>
      </c>
      <c r="E17" s="26">
        <v>0</v>
      </c>
    </row>
    <row r="18" spans="1:7" x14ac:dyDescent="0.3">
      <c r="A18" s="6" t="s">
        <v>17</v>
      </c>
      <c r="B18" s="7"/>
      <c r="C18" s="25">
        <v>0</v>
      </c>
      <c r="D18" s="25">
        <v>0</v>
      </c>
      <c r="E18" s="26">
        <v>0</v>
      </c>
    </row>
    <row r="19" spans="1:7" x14ac:dyDescent="0.3">
      <c r="A19" s="6" t="s">
        <v>18</v>
      </c>
      <c r="B19" s="7"/>
      <c r="C19" s="25">
        <v>0</v>
      </c>
      <c r="D19" s="25">
        <v>0</v>
      </c>
      <c r="E19" s="26">
        <v>0</v>
      </c>
    </row>
    <row r="20" spans="1:7" x14ac:dyDescent="0.3">
      <c r="A20" s="27"/>
      <c r="B20" s="28"/>
      <c r="C20" s="29"/>
      <c r="D20" s="29"/>
      <c r="E20" s="30"/>
    </row>
    <row r="21" spans="1:7" x14ac:dyDescent="0.3">
      <c r="A21" s="31" t="s">
        <v>19</v>
      </c>
      <c r="B21" s="32"/>
      <c r="C21" s="33">
        <f>C2+C6+C14+C15+C16+C18+C19</f>
        <v>495559029.85000002</v>
      </c>
      <c r="D21" s="33">
        <f>D2+D6+D14+D15+D16+D18+D19</f>
        <v>482361858.54000002</v>
      </c>
      <c r="E21" s="34">
        <f>E2+E6+E14+E15+E16+E18+E19</f>
        <v>462795124.89999998</v>
      </c>
    </row>
    <row r="22" spans="1:7" x14ac:dyDescent="0.3">
      <c r="A22" s="36"/>
      <c r="B22" s="37"/>
      <c r="C22" s="38"/>
      <c r="D22" s="38"/>
      <c r="E22" s="39"/>
    </row>
    <row r="23" spans="1:7" x14ac:dyDescent="0.3">
      <c r="A23" s="40" t="s">
        <v>20</v>
      </c>
      <c r="B23" s="41"/>
      <c r="C23" s="42"/>
      <c r="D23" s="42"/>
      <c r="E23" s="43"/>
    </row>
    <row r="24" spans="1:7" x14ac:dyDescent="0.3">
      <c r="A24" s="6" t="s">
        <v>21</v>
      </c>
      <c r="B24" s="7"/>
      <c r="C24" s="8">
        <f>C25+C31</f>
        <v>266497806.80999997</v>
      </c>
      <c r="D24" s="8">
        <f>D25+D31</f>
        <v>263499334.88</v>
      </c>
      <c r="E24" s="9">
        <f>E25+E31</f>
        <v>262455114.60999998</v>
      </c>
    </row>
    <row r="25" spans="1:7" x14ac:dyDescent="0.3">
      <c r="A25" s="10"/>
      <c r="B25" s="11" t="s">
        <v>22</v>
      </c>
      <c r="C25" s="12">
        <v>189531111.17999998</v>
      </c>
      <c r="D25" s="12">
        <v>186532639.25</v>
      </c>
      <c r="E25" s="13">
        <v>185488418.97999999</v>
      </c>
      <c r="F25" s="44"/>
      <c r="G25" s="44"/>
    </row>
    <row r="26" spans="1:7" x14ac:dyDescent="0.3">
      <c r="A26" s="14"/>
      <c r="B26" s="5" t="s">
        <v>23</v>
      </c>
      <c r="C26" s="15">
        <v>177224727.91999999</v>
      </c>
      <c r="D26" s="15">
        <v>174248905.99000001</v>
      </c>
      <c r="E26" s="16">
        <v>173204685.72</v>
      </c>
      <c r="F26" s="44"/>
      <c r="G26" s="44"/>
    </row>
    <row r="27" spans="1:7" x14ac:dyDescent="0.3">
      <c r="A27" s="14"/>
      <c r="B27" s="5" t="s">
        <v>24</v>
      </c>
      <c r="C27" s="15">
        <v>7878008.5599999996</v>
      </c>
      <c r="D27" s="15">
        <v>7883008.5599999996</v>
      </c>
      <c r="E27" s="16">
        <v>7883008.5599999996</v>
      </c>
    </row>
    <row r="28" spans="1:7" x14ac:dyDescent="0.3">
      <c r="A28" s="14"/>
      <c r="B28" s="5" t="s">
        <v>25</v>
      </c>
      <c r="C28" s="15">
        <v>2339125.7000000002</v>
      </c>
      <c r="D28" s="15">
        <v>2311475.7000000002</v>
      </c>
      <c r="E28" s="16">
        <v>2311475.7000000002</v>
      </c>
    </row>
    <row r="29" spans="1:7" x14ac:dyDescent="0.3">
      <c r="A29" s="14"/>
      <c r="B29" s="5" t="s">
        <v>26</v>
      </c>
      <c r="C29" s="15">
        <v>959249</v>
      </c>
      <c r="D29" s="15">
        <v>959249</v>
      </c>
      <c r="E29" s="16">
        <v>959249</v>
      </c>
    </row>
    <row r="30" spans="1:7" x14ac:dyDescent="0.3">
      <c r="A30" s="14"/>
      <c r="B30" s="5" t="s">
        <v>27</v>
      </c>
      <c r="C30" s="15">
        <v>1130000</v>
      </c>
      <c r="D30" s="15">
        <v>1130000</v>
      </c>
      <c r="E30" s="16">
        <v>1130000</v>
      </c>
    </row>
    <row r="31" spans="1:7" x14ac:dyDescent="0.3">
      <c r="A31" s="17"/>
      <c r="B31" s="18" t="s">
        <v>28</v>
      </c>
      <c r="C31" s="19">
        <v>76966695.629999995</v>
      </c>
      <c r="D31" s="19">
        <v>76966695.629999995</v>
      </c>
      <c r="E31" s="20">
        <v>76966695.629999995</v>
      </c>
    </row>
    <row r="32" spans="1:7" x14ac:dyDescent="0.3">
      <c r="A32" s="6" t="s">
        <v>29</v>
      </c>
      <c r="B32" s="7"/>
      <c r="C32" s="21">
        <f>C33+C34+C35+C36+C37+C38+C39+C40+C41+C42+C43+C44</f>
        <v>202635334.87</v>
      </c>
      <c r="D32" s="21">
        <f>D33+D34+D35+D36+D37+D38+D39+D40+D41+D42+D43+D44</f>
        <v>190535765.35999998</v>
      </c>
      <c r="E32" s="22">
        <f>E33+E34+E35+E36+E37+E38+E39+E40+E41+E42+E43+E44</f>
        <v>171162727.17000002</v>
      </c>
    </row>
    <row r="33" spans="1:5" x14ac:dyDescent="0.3">
      <c r="A33" s="10"/>
      <c r="B33" s="11" t="s">
        <v>30</v>
      </c>
      <c r="C33" s="12">
        <v>80850297.030000001</v>
      </c>
      <c r="D33" s="12">
        <v>71648870.030000001</v>
      </c>
      <c r="E33" s="13">
        <v>65002041.530000001</v>
      </c>
    </row>
    <row r="34" spans="1:5" x14ac:dyDescent="0.3">
      <c r="A34" s="14"/>
      <c r="B34" s="5" t="s">
        <v>31</v>
      </c>
      <c r="C34" s="15">
        <v>14910469.43</v>
      </c>
      <c r="D34" s="15">
        <v>14910469.43</v>
      </c>
      <c r="E34" s="16">
        <v>14910469.43</v>
      </c>
    </row>
    <row r="35" spans="1:5" x14ac:dyDescent="0.3">
      <c r="A35" s="14"/>
      <c r="B35" s="5" t="s">
        <v>32</v>
      </c>
      <c r="C35" s="15">
        <v>498000</v>
      </c>
      <c r="D35" s="15">
        <v>463000</v>
      </c>
      <c r="E35" s="16">
        <v>463584.94</v>
      </c>
    </row>
    <row r="36" spans="1:5" x14ac:dyDescent="0.3">
      <c r="A36" s="14"/>
      <c r="B36" s="5" t="s">
        <v>33</v>
      </c>
      <c r="C36" s="15">
        <v>0</v>
      </c>
      <c r="D36" s="15">
        <v>0</v>
      </c>
      <c r="E36" s="16">
        <v>0</v>
      </c>
    </row>
    <row r="37" spans="1:5" x14ac:dyDescent="0.3">
      <c r="A37" s="14"/>
      <c r="B37" s="5" t="s">
        <v>34</v>
      </c>
      <c r="C37" s="15">
        <v>7400190.8899999997</v>
      </c>
      <c r="D37" s="15">
        <v>6481654.2400000002</v>
      </c>
      <c r="E37" s="16">
        <v>6390202.1600000001</v>
      </c>
    </row>
    <row r="38" spans="1:5" x14ac:dyDescent="0.3">
      <c r="A38" s="14"/>
      <c r="B38" s="5" t="s">
        <v>35</v>
      </c>
      <c r="C38" s="15">
        <v>0</v>
      </c>
      <c r="D38" s="15">
        <v>0</v>
      </c>
      <c r="E38" s="16">
        <v>0</v>
      </c>
    </row>
    <row r="39" spans="1:5" x14ac:dyDescent="0.3">
      <c r="A39" s="14"/>
      <c r="B39" s="5" t="s">
        <v>36</v>
      </c>
      <c r="C39" s="15">
        <v>5598263.8700000001</v>
      </c>
      <c r="D39" s="15">
        <v>5819310.8300000001</v>
      </c>
      <c r="E39" s="16">
        <v>6119677.6100000003</v>
      </c>
    </row>
    <row r="40" spans="1:5" x14ac:dyDescent="0.3">
      <c r="A40" s="14"/>
      <c r="B40" s="5" t="s">
        <v>37</v>
      </c>
      <c r="C40" s="15">
        <v>60890193.020000003</v>
      </c>
      <c r="D40" s="15">
        <v>60287900.530000001</v>
      </c>
      <c r="E40" s="16">
        <v>58584703.729999997</v>
      </c>
    </row>
    <row r="41" spans="1:5" x14ac:dyDescent="0.3">
      <c r="A41" s="14"/>
      <c r="B41" s="5" t="s">
        <v>38</v>
      </c>
      <c r="C41" s="15">
        <v>1722664.12</v>
      </c>
      <c r="D41" s="15">
        <v>1702489.92</v>
      </c>
      <c r="E41" s="16">
        <v>1703150.82</v>
      </c>
    </row>
    <row r="42" spans="1:5" x14ac:dyDescent="0.3">
      <c r="A42" s="14"/>
      <c r="B42" s="5" t="s">
        <v>39</v>
      </c>
      <c r="C42" s="15">
        <v>0</v>
      </c>
      <c r="D42" s="15">
        <v>0</v>
      </c>
      <c r="E42" s="16">
        <v>0</v>
      </c>
    </row>
    <row r="43" spans="1:5" x14ac:dyDescent="0.3">
      <c r="A43" s="14"/>
      <c r="B43" s="5" t="s">
        <v>40</v>
      </c>
      <c r="C43" s="15">
        <v>12263684.529999999</v>
      </c>
      <c r="D43" s="15">
        <v>11269061.42</v>
      </c>
      <c r="E43" s="16">
        <v>10906712.99</v>
      </c>
    </row>
    <row r="44" spans="1:5" x14ac:dyDescent="0.3">
      <c r="A44" s="17"/>
      <c r="B44" s="18" t="s">
        <v>41</v>
      </c>
      <c r="C44" s="19">
        <v>18501571.98</v>
      </c>
      <c r="D44" s="19">
        <v>17953008.960000001</v>
      </c>
      <c r="E44" s="20">
        <v>7082183.96</v>
      </c>
    </row>
    <row r="45" spans="1:5" x14ac:dyDescent="0.3">
      <c r="A45" s="6" t="s">
        <v>42</v>
      </c>
      <c r="B45" s="7"/>
      <c r="C45" s="21">
        <f>C46+C47+C48+C49</f>
        <v>7021039</v>
      </c>
      <c r="D45" s="21">
        <f>D46+D47+D48+D49</f>
        <v>8416281</v>
      </c>
      <c r="E45" s="22">
        <f>E46+E47+E48+E49</f>
        <v>9045219</v>
      </c>
    </row>
    <row r="46" spans="1:5" x14ac:dyDescent="0.3">
      <c r="A46" s="10"/>
      <c r="B46" s="11" t="s">
        <v>43</v>
      </c>
      <c r="C46" s="12">
        <v>126553</v>
      </c>
      <c r="D46" s="12">
        <v>211647</v>
      </c>
      <c r="E46" s="13">
        <v>213247</v>
      </c>
    </row>
    <row r="47" spans="1:5" x14ac:dyDescent="0.3">
      <c r="A47" s="14"/>
      <c r="B47" s="5" t="s">
        <v>44</v>
      </c>
      <c r="C47" s="15">
        <v>6894486</v>
      </c>
      <c r="D47" s="15">
        <v>8204634</v>
      </c>
      <c r="E47" s="16">
        <v>8831972</v>
      </c>
    </row>
    <row r="48" spans="1:5" x14ac:dyDescent="0.3">
      <c r="A48" s="14"/>
      <c r="B48" s="5" t="s">
        <v>45</v>
      </c>
      <c r="C48" s="15">
        <v>0</v>
      </c>
      <c r="D48" s="15">
        <v>0</v>
      </c>
      <c r="E48" s="16">
        <v>0</v>
      </c>
    </row>
    <row r="49" spans="1:5" x14ac:dyDescent="0.3">
      <c r="A49" s="17"/>
      <c r="B49" s="18" t="s">
        <v>46</v>
      </c>
      <c r="C49" s="19">
        <v>0</v>
      </c>
      <c r="D49" s="19">
        <v>0</v>
      </c>
      <c r="E49" s="20">
        <v>0</v>
      </c>
    </row>
    <row r="50" spans="1:5" x14ac:dyDescent="0.3">
      <c r="A50" s="6" t="s">
        <v>47</v>
      </c>
      <c r="B50" s="7"/>
      <c r="C50" s="23">
        <v>0</v>
      </c>
      <c r="D50" s="23">
        <v>0</v>
      </c>
      <c r="E50" s="24">
        <v>0</v>
      </c>
    </row>
    <row r="51" spans="1:5" x14ac:dyDescent="0.3">
      <c r="A51" s="45" t="s">
        <v>48</v>
      </c>
      <c r="B51" s="46"/>
      <c r="C51" s="8">
        <v>2090218</v>
      </c>
      <c r="D51" s="8">
        <v>2090218</v>
      </c>
      <c r="E51" s="9">
        <v>2090218</v>
      </c>
    </row>
    <row r="52" spans="1:5" x14ac:dyDescent="0.3">
      <c r="A52" s="27"/>
      <c r="B52" s="28"/>
      <c r="C52" s="29"/>
      <c r="D52" s="29"/>
      <c r="E52" s="30"/>
    </row>
    <row r="53" spans="1:5" x14ac:dyDescent="0.3">
      <c r="A53" s="31" t="s">
        <v>49</v>
      </c>
      <c r="B53" s="32"/>
      <c r="C53" s="47">
        <f>C24+C32+C45+C50+C51</f>
        <v>478244398.67999995</v>
      </c>
      <c r="D53" s="47">
        <f>D24+D32+D45+D50+D51</f>
        <v>464541599.24000001</v>
      </c>
      <c r="E53" s="48">
        <f>E24+E32+E45+E50+E51</f>
        <v>444753278.77999997</v>
      </c>
    </row>
    <row r="54" spans="1:5" x14ac:dyDescent="0.3">
      <c r="A54" s="49"/>
      <c r="B54" s="32"/>
      <c r="C54" s="47"/>
      <c r="D54" s="47"/>
      <c r="E54" s="48"/>
    </row>
    <row r="55" spans="1:5" x14ac:dyDescent="0.3">
      <c r="A55" s="27"/>
      <c r="B55" s="28"/>
      <c r="C55" s="29"/>
      <c r="D55" s="29"/>
      <c r="E55" s="30"/>
    </row>
    <row r="56" spans="1:5" x14ac:dyDescent="0.3">
      <c r="A56" s="50" t="s">
        <v>50</v>
      </c>
      <c r="B56" s="32"/>
      <c r="C56" s="47">
        <f>C21-C53</f>
        <v>17314631.170000076</v>
      </c>
      <c r="D56" s="47">
        <f>D21-D53</f>
        <v>17820259.300000012</v>
      </c>
      <c r="E56" s="48">
        <f>E21-E53</f>
        <v>18041846.120000005</v>
      </c>
    </row>
    <row r="57" spans="1:5" x14ac:dyDescent="0.3">
      <c r="A57" s="51"/>
      <c r="B57" s="37"/>
      <c r="C57" s="38"/>
      <c r="D57" s="38"/>
      <c r="E57" s="39"/>
    </row>
    <row r="58" spans="1:5" x14ac:dyDescent="0.3">
      <c r="A58" s="52" t="s">
        <v>51</v>
      </c>
      <c r="B58" s="53"/>
      <c r="C58" s="54">
        <f>+C59+C60+C61</f>
        <v>-60550</v>
      </c>
      <c r="D58" s="54">
        <f>+D59+D60+D61</f>
        <v>-60550</v>
      </c>
      <c r="E58" s="55">
        <f>+E59+E60+E61</f>
        <v>-60550</v>
      </c>
    </row>
    <row r="59" spans="1:5" x14ac:dyDescent="0.3">
      <c r="A59" s="10"/>
      <c r="B59" s="11" t="s">
        <v>52</v>
      </c>
      <c r="C59" s="12">
        <v>15000</v>
      </c>
      <c r="D59" s="12">
        <v>15000</v>
      </c>
      <c r="E59" s="13">
        <v>15000</v>
      </c>
    </row>
    <row r="60" spans="1:5" x14ac:dyDescent="0.3">
      <c r="A60" s="14"/>
      <c r="B60" s="5" t="s">
        <v>53</v>
      </c>
      <c r="C60" s="15">
        <v>-75550</v>
      </c>
      <c r="D60" s="15">
        <v>-75550</v>
      </c>
      <c r="E60" s="16">
        <v>-75550</v>
      </c>
    </row>
    <row r="61" spans="1:5" x14ac:dyDescent="0.3">
      <c r="A61" s="17"/>
      <c r="B61" s="18" t="s">
        <v>54</v>
      </c>
      <c r="C61" s="19">
        <v>0</v>
      </c>
      <c r="D61" s="19">
        <v>0</v>
      </c>
      <c r="E61" s="20">
        <v>0</v>
      </c>
    </row>
    <row r="62" spans="1:5" x14ac:dyDescent="0.3">
      <c r="A62" s="40" t="s">
        <v>55</v>
      </c>
      <c r="B62" s="56"/>
      <c r="C62" s="54">
        <f>C63+C64</f>
        <v>0</v>
      </c>
      <c r="D62" s="54">
        <f>SUM(D63:D64)</f>
        <v>0</v>
      </c>
      <c r="E62" s="55">
        <f>SUM(E63:E64)</f>
        <v>0</v>
      </c>
    </row>
    <row r="63" spans="1:5" x14ac:dyDescent="0.3">
      <c r="A63" s="10"/>
      <c r="B63" s="11" t="s">
        <v>56</v>
      </c>
      <c r="C63" s="12">
        <v>0</v>
      </c>
      <c r="D63" s="12">
        <v>0</v>
      </c>
      <c r="E63" s="13">
        <v>0</v>
      </c>
    </row>
    <row r="64" spans="1:5" x14ac:dyDescent="0.3">
      <c r="A64" s="17"/>
      <c r="B64" s="18" t="s">
        <v>57</v>
      </c>
      <c r="C64" s="19">
        <v>0</v>
      </c>
      <c r="D64" s="19">
        <v>0</v>
      </c>
      <c r="E64" s="20">
        <v>0</v>
      </c>
    </row>
    <row r="65" spans="1:5" x14ac:dyDescent="0.3">
      <c r="A65" s="40" t="s">
        <v>58</v>
      </c>
      <c r="B65" s="56"/>
      <c r="C65" s="54">
        <f>C66+C67</f>
        <v>0</v>
      </c>
      <c r="D65" s="54">
        <f>D66+D67</f>
        <v>0</v>
      </c>
      <c r="E65" s="55">
        <f>E66+E67</f>
        <v>0</v>
      </c>
    </row>
    <row r="66" spans="1:5" x14ac:dyDescent="0.3">
      <c r="A66" s="10"/>
      <c r="B66" s="11" t="s">
        <v>59</v>
      </c>
      <c r="C66" s="12">
        <v>0</v>
      </c>
      <c r="D66" s="12">
        <v>0</v>
      </c>
      <c r="E66" s="13">
        <v>0</v>
      </c>
    </row>
    <row r="67" spans="1:5" x14ac:dyDescent="0.3">
      <c r="A67" s="17"/>
      <c r="B67" s="18" t="s">
        <v>60</v>
      </c>
      <c r="C67" s="19">
        <v>0</v>
      </c>
      <c r="D67" s="19">
        <v>0</v>
      </c>
      <c r="E67" s="20">
        <v>0</v>
      </c>
    </row>
    <row r="68" spans="1:5" x14ac:dyDescent="0.3">
      <c r="A68" s="57" t="s">
        <v>61</v>
      </c>
      <c r="B68" s="58"/>
      <c r="C68" s="54">
        <v>17183628.48</v>
      </c>
      <c r="D68" s="54">
        <v>16927150.02</v>
      </c>
      <c r="E68" s="55">
        <v>16838776.66</v>
      </c>
    </row>
    <row r="69" spans="1:5" x14ac:dyDescent="0.3">
      <c r="A69" s="59"/>
      <c r="B69" s="58"/>
      <c r="C69" s="60"/>
      <c r="D69" s="60"/>
      <c r="E69" s="61"/>
    </row>
    <row r="70" spans="1:5" x14ac:dyDescent="0.3">
      <c r="A70" s="62" t="s">
        <v>62</v>
      </c>
      <c r="B70" s="63"/>
      <c r="C70" s="64">
        <f>C56+C58-C62+C65-C68</f>
        <v>70452.690000075847</v>
      </c>
      <c r="D70" s="64">
        <f>D56+D58-D62+D65-D68</f>
        <v>832559.28000001237</v>
      </c>
      <c r="E70" s="65">
        <f>E56+E58-E62+E65-E68</f>
        <v>1142519.4600000046</v>
      </c>
    </row>
    <row r="71" spans="1:5" x14ac:dyDescent="0.3">
      <c r="A71" s="66"/>
      <c r="B71" s="53"/>
      <c r="C71" s="67"/>
      <c r="D71" s="67"/>
      <c r="E71" s="68"/>
    </row>
    <row r="72" spans="1:5" x14ac:dyDescent="0.3">
      <c r="A72" s="69" t="s">
        <v>63</v>
      </c>
      <c r="B72" s="70"/>
      <c r="C72" s="42">
        <v>-70452.69</v>
      </c>
      <c r="D72" s="42">
        <v>-832559.28</v>
      </c>
      <c r="E72" s="43">
        <v>-1142519.46</v>
      </c>
    </row>
    <row r="73" spans="1:5" ht="13.5" thickBot="1" x14ac:dyDescent="0.35">
      <c r="A73" s="71" t="s">
        <v>64</v>
      </c>
      <c r="B73" s="72"/>
      <c r="C73" s="73">
        <f>C70+C72</f>
        <v>7.5844582170248032E-8</v>
      </c>
      <c r="D73" s="73">
        <v>0</v>
      </c>
      <c r="E73" s="74">
        <v>0</v>
      </c>
    </row>
    <row r="74" spans="1:5" ht="13.5" thickTop="1" x14ac:dyDescent="0.3"/>
  </sheetData>
  <printOptions gridLines="1"/>
  <pageMargins left="0.7" right="0.7" top="0.75" bottom="0.75" header="0.3" footer="0.3"/>
  <pageSetup paperSize="8" scale="94" orientation="portrait" r:id="rId1"/>
  <rowBreaks count="1" manualBreakCount="1"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Budget Investimenti Annuale</vt:lpstr>
      <vt:lpstr>Budget Investimenti Pluriennale</vt:lpstr>
      <vt:lpstr>Budget Economico Annuale</vt:lpstr>
      <vt:lpstr>Budget Economico Pluriennale</vt:lpstr>
      <vt:lpstr>'Budget Economico Annuale'!Area_stampa</vt:lpstr>
      <vt:lpstr>'Budget Economico Pluriennale'!Area_stampa</vt:lpstr>
    </vt:vector>
  </TitlesOfParts>
  <Company>Università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2020-12-28T10:00:54Z</dcterms:created>
  <dcterms:modified xsi:type="dcterms:W3CDTF">2020-12-28T10:36:24Z</dcterms:modified>
</cp:coreProperties>
</file>